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7380" tabRatio="851" activeTab="1"/>
  </bookViews>
  <sheets>
    <sheet name="Instructions" sheetId="1" r:id="rId1"/>
    <sheet name="CO Log" sheetId="2" r:id="rId2"/>
    <sheet name="HECO-11_Part 1" sheetId="3" r:id="rId3"/>
    <sheet name="HECO-11_Part 2" sheetId="4" r:id="rId4"/>
    <sheet name="Reason Codes" sheetId="5" state="hidden" r:id="rId5"/>
    <sheet name="HECO-11a_Part 1" sheetId="6" r:id="rId6"/>
    <sheet name="HECO-11a_Part 2" sheetId="7" r:id="rId7"/>
    <sheet name="HECO-11a_Part 3" sheetId="8" r:id="rId8"/>
  </sheets>
  <definedNames>
    <definedName name="Initiator">#REF!</definedName>
    <definedName name="LOG_RANGE">'CO Log'!$A$25:$I$119</definedName>
    <definedName name="_xlnm.Print_Area" localSheetId="1">'CO Log'!$A$1:$I$119</definedName>
    <definedName name="_xlnm.Print_Area" localSheetId="2">'HECO-11_Part 1'!$A$6:$AV$70</definedName>
    <definedName name="_xlnm.Print_Area" localSheetId="3">'HECO-11_Part 2'!$A$1:$L$114</definedName>
    <definedName name="_xlnm.Print_Area" localSheetId="5">'HECO-11a_Part 1'!$A$2:$L$68</definedName>
    <definedName name="_xlnm.Print_Area" localSheetId="6">'HECO-11a_Part 2'!$A$1:$K$58</definedName>
    <definedName name="_xlnm.Print_Area" localSheetId="7">'HECO-11a_Part 3'!$A$5:$K$36</definedName>
    <definedName name="_xlnm.Print_Area" localSheetId="0">'Instructions'!$A$1:$O$187</definedName>
    <definedName name="_xlnm.Print_Titles" localSheetId="1">'CO Log'!$20:$25</definedName>
    <definedName name="_xlnm.Print_Titles" localSheetId="3">'HECO-11_Part 2'!$11:$12</definedName>
    <definedName name="Project_Mgrs">'Reason Codes'!$C$23:$C$62</definedName>
    <definedName name="Reason_Code">'Reason Codes'!$C$5:$C$13</definedName>
  </definedNames>
  <calcPr fullCalcOnLoad="1"/>
</workbook>
</file>

<file path=xl/comments3.xml><?xml version="1.0" encoding="utf-8"?>
<comments xmlns="http://schemas.openxmlformats.org/spreadsheetml/2006/main">
  <authors>
    <author>dc8d</author>
  </authors>
  <commentList>
    <comment ref="AE56" authorId="0">
      <text>
        <r>
          <rPr>
            <b/>
            <sz val="9"/>
            <rFont val="Tahoma"/>
            <family val="2"/>
          </rPr>
          <t>Drop down box w/ Printed authorized name</t>
        </r>
      </text>
    </comment>
    <comment ref="AE68" authorId="0">
      <text>
        <r>
          <rPr>
            <b/>
            <sz val="9"/>
            <rFont val="Tahoma"/>
            <family val="2"/>
          </rPr>
          <t>Drop down box w/ Printed authorized name</t>
        </r>
      </text>
    </comment>
  </commentList>
</comments>
</file>

<file path=xl/comments7.xml><?xml version="1.0" encoding="utf-8"?>
<comments xmlns="http://schemas.openxmlformats.org/spreadsheetml/2006/main">
  <authors>
    <author>dc8d</author>
  </authors>
  <commentList>
    <comment ref="F57" authorId="0">
      <text>
        <r>
          <rPr>
            <b/>
            <sz val="9"/>
            <rFont val="Tahoma"/>
            <family val="2"/>
          </rPr>
          <t>Pls use drop down box</t>
        </r>
      </text>
    </comment>
  </commentList>
</comments>
</file>

<file path=xl/sharedStrings.xml><?xml version="1.0" encoding="utf-8"?>
<sst xmlns="http://schemas.openxmlformats.org/spreadsheetml/2006/main" count="404" uniqueCount="334">
  <si>
    <t>Date</t>
  </si>
  <si>
    <t>Amount</t>
  </si>
  <si>
    <t>Cumul.</t>
  </si>
  <si>
    <t>Revised</t>
  </si>
  <si>
    <t>Contract</t>
  </si>
  <si>
    <t>Value</t>
  </si>
  <si>
    <t>Change</t>
  </si>
  <si>
    <t>Schedule</t>
  </si>
  <si>
    <t>Extension</t>
  </si>
  <si>
    <t>(days)</t>
  </si>
  <si>
    <t>CHANGE ORDER LOG:</t>
  </si>
  <si>
    <t>Required?</t>
  </si>
  <si>
    <t>Approval</t>
  </si>
  <si>
    <t>Original Contract</t>
  </si>
  <si>
    <t>Additive Changes</t>
  </si>
  <si>
    <t>Total Changes</t>
  </si>
  <si>
    <t>Revised Contract</t>
  </si>
  <si>
    <t>Description</t>
  </si>
  <si>
    <t>Agency:</t>
  </si>
  <si>
    <t>Project:</t>
  </si>
  <si>
    <t>Sub-Project:</t>
  </si>
  <si>
    <t>Location of the Work:</t>
  </si>
  <si>
    <t>Contractor Name:</t>
  </si>
  <si>
    <t>Architect/Engineer:</t>
  </si>
  <si>
    <t>Code Number</t>
  </si>
  <si>
    <t>Date Contract Ratified:</t>
  </si>
  <si>
    <t>Original Contract Completion Date:</t>
  </si>
  <si>
    <t>Cumulative Schedule Extensions:</t>
  </si>
  <si>
    <t>Revised Contract Completion Date:</t>
  </si>
  <si>
    <t>Order</t>
  </si>
  <si>
    <t>CONTRACT SUMMARY:</t>
  </si>
  <si>
    <t>Cumulative</t>
  </si>
  <si>
    <t>Orders</t>
  </si>
  <si>
    <t>Completion</t>
  </si>
  <si>
    <t>Updated thru Change Order Number:</t>
  </si>
  <si>
    <t xml:space="preserve"> days</t>
  </si>
  <si>
    <t>Deductive Changes</t>
  </si>
  <si>
    <t>Number</t>
  </si>
  <si>
    <t>Initiated</t>
  </si>
  <si>
    <t>By</t>
  </si>
  <si>
    <t>Reason</t>
  </si>
  <si>
    <t>Code</t>
  </si>
  <si>
    <t>Reference</t>
  </si>
  <si>
    <t>2 - Existing building or utility conditions not as shown</t>
  </si>
  <si>
    <t>1 - Unforeseen site conditions</t>
  </si>
  <si>
    <t>CONTRACT CHANGE ORDER</t>
  </si>
  <si>
    <t>To:</t>
  </si>
  <si>
    <t>Part 2</t>
  </si>
  <si>
    <t>(Failure to include a change for time shall waive any change to the time allowed by the Contract for completion of the</t>
  </si>
  <si>
    <t>Change Order.  Such determination may not be postponed more than 45 days from the approval of this Change Order</t>
  </si>
  <si>
    <t>by the agency.)</t>
  </si>
  <si>
    <t>CONTRACT SCHEDULE SUMMARY</t>
  </si>
  <si>
    <t>CONTRACT COST SUMMARY</t>
  </si>
  <si>
    <t>CHANGE AUTHORIZATION</t>
  </si>
  <si>
    <t>Approved / Recommended By:</t>
  </si>
  <si>
    <t>Issued By:</t>
  </si>
  <si>
    <t>Accepted By:</t>
  </si>
  <si>
    <t>Approved By:</t>
  </si>
  <si>
    <t>Authorized A/E Representative</t>
  </si>
  <si>
    <t>Authorized Agency Representative</t>
  </si>
  <si>
    <t>Authorized Contractor Representative</t>
  </si>
  <si>
    <t>Part 1</t>
  </si>
  <si>
    <t>Original Contract Amount</t>
  </si>
  <si>
    <t>Revised Contract Amount</t>
  </si>
  <si>
    <t>(inclusive of this Change Order)</t>
  </si>
  <si>
    <t>Cumulative Schedule Extension:</t>
  </si>
  <si>
    <t>A/E's DESCRIPTION OF WORK INVOLVED</t>
  </si>
  <si>
    <t>Project Code</t>
  </si>
  <si>
    <t>Change Order Number</t>
  </si>
  <si>
    <t>Change Order Date</t>
  </si>
  <si>
    <t>A/E's EXPLANATION OF WHY WORK IS REQUIRED</t>
  </si>
  <si>
    <t>A/E's RECOMMENDATION</t>
  </si>
  <si>
    <t>Architect / Engineer</t>
  </si>
  <si>
    <t>( Itemization of Work )</t>
  </si>
  <si>
    <t>CHANGE ORDER JUSTIFICATION</t>
  </si>
  <si>
    <t>( Architect / Engineer's Justification )</t>
  </si>
  <si>
    <t>ADDITIONAL CONTINGENCY REQUIRED ?</t>
  </si>
  <si>
    <t>COST SHARING FOR DESIGN ERRORS AND OMISSIONS</t>
  </si>
  <si>
    <t>Is this change order required in whole, or in part, because of a design error of omission?</t>
  </si>
  <si>
    <t>By:</t>
  </si>
  <si>
    <t>Remarks:</t>
  </si>
  <si>
    <t>( Summary of Work )</t>
  </si>
  <si>
    <t>Criteria Fields for DataSum Operation Above</t>
  </si>
  <si>
    <t>(do not delete these entries)</t>
  </si>
  <si>
    <t>Total</t>
  </si>
  <si>
    <t>Reason Code Description</t>
  </si>
  <si>
    <t xml:space="preserve">Change Order Total (sum of the details listed below) = </t>
  </si>
  <si>
    <t>|-----&gt;</t>
  </si>
  <si>
    <t>&lt;-----|</t>
  </si>
  <si>
    <t>types of fields, click on the arrow, then select an appropriate choice from the list.</t>
  </si>
  <si>
    <t>Use the tab key to move forward to the next fillable field.</t>
  </si>
  <si>
    <t>Use the shift-tab to move backwards to the previous fillable field.</t>
  </si>
  <si>
    <t>Some fields have "drop-down" selection arrows on the right side of the field.  For these</t>
  </si>
  <si>
    <t>It is recommended that the user print a copy of this instruction sheet to use as a reference when completing</t>
  </si>
  <si>
    <t>these forms.</t>
  </si>
  <si>
    <t>original and current contract costs and completion dates.</t>
  </si>
  <si>
    <t>To ensure the integrity of the data, please do not attempt to modify the spreadsheet.  Areas where data</t>
  </si>
  <si>
    <t>can be entered are highlighted in yellow.</t>
  </si>
  <si>
    <t>(You can also use the mouse and cursor keys to navigate, but the tab key is generally the most efficient means.)</t>
  </si>
  <si>
    <t>In the "Contract Summary" section, enter new (or verify existing) data for the cells hignlighted in yellow.</t>
  </si>
  <si>
    <t>-</t>
  </si>
  <si>
    <r>
      <t>NOTE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 If this spreadsheet is being implemented for a project already in progress, there are two options for</t>
    </r>
  </si>
  <si>
    <t>INSTRUCTIONS FOR COMPLETING</t>
  </si>
  <si>
    <t>of the spreadsheet: "Change Order Number XX", substituting for "XX" the number of the next Change Order to be created.)</t>
  </si>
  <si>
    <r>
      <t xml:space="preserve">  </t>
    </r>
    <r>
      <rPr>
        <b/>
        <u val="single"/>
        <sz val="10"/>
        <rFont val="Arial"/>
        <family val="2"/>
      </rPr>
      <t>Change Order Log</t>
    </r>
  </si>
  <si>
    <t>Once all detail line items have been entered, verify that the sum of all detail line items match the total amount</t>
  </si>
  <si>
    <t xml:space="preserve"> </t>
  </si>
  <si>
    <t>Save a copy of the previous Change Order spreadsheet file and name it as noted in the preceding paragraph.</t>
  </si>
  <si>
    <t>entering Change Orders which were issued prior to this new spreadsheet becoming available:</t>
  </si>
  <si>
    <t>( All other information shown on the log is computed automatically and is used elsewhere in the spreadsheet. )</t>
  </si>
  <si>
    <t>section of the "Print Range" dialog box.</t>
  </si>
  <si>
    <t xml:space="preserve">menu command.  To limit the number of pages printed, enter the appropriate page numbers in the "Pages" </t>
  </si>
  <si>
    <t>the cumulative cost and completion data, and provides signature lines for all affected parties.</t>
  </si>
  <si>
    <t>after approval of this Change Order will be displayed.</t>
  </si>
  <si>
    <t xml:space="preserve">If the contingency balance is insufficient, the minimum amount of additional contingency required to </t>
  </si>
  <si>
    <t>accommodate this Change Order will be displayed.  Submit a revised CO-8 concurrent with the Change</t>
  </si>
  <si>
    <t>Order to increase the construction change order contingency amount.</t>
  </si>
  <si>
    <t>Enter the latest APPROVED CO-8 Contingency amount.</t>
  </si>
  <si>
    <t>Use the drop-down arrow to select either "Recommend Approval" or "Recommend Disapproval".</t>
  </si>
  <si>
    <t>or Print Preview buttons on the toolbar below.)</t>
  </si>
  <si>
    <t xml:space="preserve">Once the errors described in 2 and 3 above have been corrected, print a copy of this sheet using the File/Print </t>
  </si>
  <si>
    <t>If sufficient contingency is available to accommodate this Change Order, the balance remaining</t>
  </si>
  <si>
    <t>Complete the four items of information needed for Change Orders which involve "changes in agency requirements".</t>
  </si>
  <si>
    <t>Complete the two items of information needed for Change Orders which involve "design errors and omissions".</t>
  </si>
  <si>
    <t>Part  3</t>
  </si>
  <si>
    <t>( Statistical Summary )</t>
  </si>
  <si>
    <t>Reason Code Legend:</t>
  </si>
  <si>
    <t>Verify that the total on this sheet matches the total Change Order amount.  If the total on this sheet is</t>
  </si>
  <si>
    <t>"Reason Code".</t>
  </si>
  <si>
    <t>Once correct, print out a copy of this sheet.</t>
  </si>
  <si>
    <t>- Enter change orders sequentially in the log - starting with the lowest number change order.</t>
  </si>
  <si>
    <t xml:space="preserve">      (See the note below for projects aready in progess.)</t>
  </si>
  <si>
    <t>- Don't skip rows between change orders (i.e., don't leave any blank rows between</t>
  </si>
  <si>
    <t xml:space="preserve">       change order entries) or else erroneous results will occur. </t>
  </si>
  <si>
    <t xml:space="preserve">- Change Order Numbers are sequential integer numbers.  Start with "1".  </t>
  </si>
  <si>
    <t>In the "Change Order Log" section, enter the following information:</t>
  </si>
  <si>
    <t>a) Enter all Change Orders as individual line items in the Log (recommended method), or</t>
  </si>
  <si>
    <t>b) Group all Change Orders already executed under one line entry. After this</t>
  </si>
  <si>
    <t>Print a copy of the Log, if desired, using the File/Print menu command.  ( To limit the number of pages printed,</t>
  </si>
  <si>
    <t>enter the appropriate page numbers in the "Pages" section of the "Print Range" dialog box. )</t>
  </si>
  <si>
    <t>are provided as each cell is selected.</t>
  </si>
  <si>
    <t>Enter the required data for the each of the five columns highlighted in yellow.  Additional data entry instructions</t>
  </si>
  <si>
    <t xml:space="preserve">Work unless the parties mutually agree in writing to postpone a determination of the change to time resulting from the </t>
  </si>
  <si>
    <t>1 - Unforeseen site conditions.</t>
  </si>
  <si>
    <t>Reason for Change</t>
  </si>
  <si>
    <t>(this entry updates the "Reason Code" column)</t>
  </si>
  <si>
    <t>The "Contract Summary" contains general project information, a running tally of all approved change orders, and the</t>
  </si>
  <si>
    <t>The information entered in the Contract Summary and Change Order Log is used to automatically complete portions of</t>
  </si>
  <si>
    <t>Specifically, the general information from the Contract Summary and Change Order Log is used to automatically complete:</t>
  </si>
  <si>
    <t>This built-in automation was designed to save users from redundant keying of data and to eliminate math and transposition errors.</t>
  </si>
  <si>
    <r>
      <t xml:space="preserve">( </t>
    </r>
    <r>
      <rPr>
        <u val="single"/>
        <sz val="10"/>
        <rFont val="Arial"/>
        <family val="2"/>
      </rPr>
      <t>Do not leave a blank line</t>
    </r>
    <r>
      <rPr>
        <sz val="10"/>
        <rFont val="Arial"/>
        <family val="2"/>
      </rPr>
      <t xml:space="preserve"> between change orders or erroneous totals may result ! )</t>
    </r>
  </si>
  <si>
    <r>
      <t xml:space="preserve">When entering data in the Change Order Log, </t>
    </r>
    <r>
      <rPr>
        <u val="single"/>
        <sz val="10"/>
        <rFont val="Arial"/>
        <family val="2"/>
      </rPr>
      <t>always enter the change orders sequentially</t>
    </r>
    <r>
      <rPr>
        <sz val="10"/>
        <rFont val="Arial"/>
        <family val="2"/>
      </rPr>
      <t>, starting with the lowest number change order.</t>
    </r>
  </si>
  <si>
    <t>The "Change Order Log" lists the key cost and schedule data for each change order and also identifies</t>
  </si>
  <si>
    <t>IF YOU WISH TO RETAIN DETAILED INFORMATION FOR EACH CHANGE ORDER, DO THE FOLLOWING:</t>
  </si>
  <si>
    <t>Click on the "Contract Summary and Change Order Log" tab.</t>
  </si>
  <si>
    <t xml:space="preserve">    one "catch up entry", enter all subsequent Change Orders as individual line items.</t>
  </si>
  <si>
    <t>or the total amount entered in the Change Order Log, as needed.  Once the amounts match, the error message will clear.</t>
  </si>
  <si>
    <t>entered earlier in the Change Order Log for this Change Order.  If the amount in the Change Order Log and the sum of the Part 2 detail</t>
  </si>
  <si>
    <t>entries do not match, an error message will appear in red at the top of the Part 2 sheet.  Correct either the detail amounts in Part 2</t>
  </si>
  <si>
    <t>An asterisk ( * ) appearing adjacent to the amount field on Part 2, denotes that either the "Initiated By" or</t>
  </si>
  <si>
    <t>fields, if an associated dollar amount was entered.)   Fill in these fields with the appropriate entries to clear these</t>
  </si>
  <si>
    <t>error flags.</t>
  </si>
  <si>
    <t>the "Reason for Change" fields, or both, were not completed properly.  ( An entry must appear in both of these</t>
  </si>
  <si>
    <t>Describe why change is required.</t>
  </si>
  <si>
    <t>Describe the work.</t>
  </si>
  <si>
    <t>- verify that adequate contingency is available</t>
  </si>
  <si>
    <t>- identify cost sharing arrangements for design errors or omissions</t>
  </si>
  <si>
    <t>- justify Change Orders which are a result of a change in agency requirements</t>
  </si>
  <si>
    <t>- explain why the change is required</t>
  </si>
  <si>
    <t>- identify the A/E's recommendation to the Agency</t>
  </si>
  <si>
    <t>- provide a brief narrative summary of work to be performed</t>
  </si>
  <si>
    <t>I.  GENERAL INSTRUCTIONS</t>
  </si>
  <si>
    <t>II.  STEP-BY-STEP INSTRUCTIONS</t>
  </si>
  <si>
    <t>Cumulative Changes Orders</t>
  </si>
  <si>
    <t>Both the "Initiated By" and "Reason for Change"</t>
  </si>
  <si>
    <t>fields have not been completed correctly.</t>
  </si>
  <si>
    <r>
      <t>the "</t>
    </r>
    <r>
      <rPr>
        <b/>
        <sz val="10"/>
        <rFont val="Arial"/>
        <family val="2"/>
      </rPr>
      <t>Initiated By</t>
    </r>
    <r>
      <rPr>
        <sz val="10"/>
        <rFont val="Arial"/>
        <family val="2"/>
      </rPr>
      <t>" or the "</t>
    </r>
    <r>
      <rPr>
        <b/>
        <sz val="10"/>
        <rFont val="Arial"/>
        <family val="2"/>
      </rPr>
      <t>Reason for Change</t>
    </r>
    <r>
      <rPr>
        <sz val="10"/>
        <rFont val="Arial"/>
        <family val="2"/>
      </rPr>
      <t>"</t>
    </r>
  </si>
  <si>
    <t>Both of these fields must be filled-in !</t>
  </si>
  <si>
    <r>
      <t xml:space="preserve">Change Order Date   </t>
    </r>
    <r>
      <rPr>
        <sz val="10"/>
        <rFont val="Arial"/>
        <family val="2"/>
      </rPr>
      <t>(enter in mm/dd/yy format)</t>
    </r>
  </si>
  <si>
    <r>
      <t>Change Order Amount</t>
    </r>
    <r>
      <rPr>
        <sz val="10"/>
        <rFont val="Arial"/>
        <family val="2"/>
      </rPr>
      <t xml:space="preserve"> (enter the total value of latest Change Order)</t>
    </r>
  </si>
  <si>
    <r>
      <t>Schedule Extension</t>
    </r>
    <r>
      <rPr>
        <sz val="10"/>
        <rFont val="Arial"/>
        <family val="2"/>
      </rPr>
      <t xml:space="preserve"> (enter the additional number of days the contract will be extended due to latest Change Order)</t>
    </r>
  </si>
  <si>
    <t>as all other information for this sheet is derived from the Contract Summary and Change Order Log.</t>
  </si>
  <si>
    <t>this Change Order.)</t>
  </si>
  <si>
    <t>(NOTE:  The Contract Summary and Change Order Log must be complete for all Change Orders up to and including</t>
  </si>
  <si>
    <t>FINAL NOTES:</t>
  </si>
  <si>
    <t>The Log and Contract Summary were added to assist agencies in preventing math errors, eliminating redundant data entry,</t>
  </si>
  <si>
    <t>and in automatically flagging when approval by the Governor's Designee is required.</t>
  </si>
  <si>
    <t>Macros must be "enabled" to take advantage of some of the time-saving features incorporated within this template.</t>
  </si>
  <si>
    <t>( In order for macros to run in Excel, the Excel macro security setting must be set to "Medium".  To adjust this</t>
  </si>
  <si>
    <t xml:space="preserve">setting, go to Tools / Macro / Security on the Excel menubar and adjust security setting to "Medium".  You may </t>
  </si>
  <si>
    <t>need to exit Excel once and then re-open Excel for the new security setting to take effect.)</t>
  </si>
  <si>
    <t xml:space="preserve"> from the "Contact Summary and Change Order Log" is used to generate this Change Order sheet. )</t>
  </si>
  <si>
    <t>No direct data entry is required on this sheet, however, verify the total is correct.  If the total is incorrect, return</t>
  </si>
  <si>
    <t>to the "CO-11 Part 2" sheet and ensure that all lines with an "Amount" have a corresponding "Reason Code".</t>
  </si>
  <si>
    <t>Please be certain to</t>
  </si>
  <si>
    <t>The data from the</t>
  </si>
  <si>
    <t xml:space="preserve"> The only item which MUST be entered on this sheet is the "Change Order Number".   Be sure to first</t>
  </si>
  <si>
    <t xml:space="preserve"> enter all data on the "Contract Summary AND Change Order Log".   ( This is necessary as the data</t>
  </si>
  <si>
    <t>is used to generate</t>
  </si>
  <si>
    <t>much of the data on</t>
  </si>
  <si>
    <t>the CO-11 form.</t>
  </si>
  <si>
    <t>fill out both the adjacent</t>
  </si>
  <si>
    <t>"Contract Summary" and</t>
  </si>
  <si>
    <t>the "Change Order Log"</t>
  </si>
  <si>
    <t>"Change Order Log"</t>
  </si>
  <si>
    <t>the "Change Order Log".</t>
  </si>
  <si>
    <t>Scroll down to view / edit</t>
  </si>
  <si>
    <t>before proceeding to the</t>
  </si>
  <si>
    <t>forms, proper.</t>
  </si>
  <si>
    <t>CO-11 and the CO-11a</t>
  </si>
  <si>
    <t>Enter applicable data in the</t>
  </si>
  <si>
    <t>cells highlighted in yellow.</t>
  </si>
  <si>
    <t>THE CHANGE ORDER LOG  ( "CO Log" tab )</t>
  </si>
  <si>
    <t>HECO-11</t>
  </si>
  <si>
    <t>HECO-11a</t>
  </si>
  <si>
    <r>
      <t xml:space="preserve">   A red asterisk </t>
    </r>
    <r>
      <rPr>
        <b/>
        <sz val="10"/>
        <rFont val="Arial"/>
        <family val="2"/>
      </rPr>
      <t xml:space="preserve">( </t>
    </r>
    <r>
      <rPr>
        <b/>
        <sz val="12"/>
        <color indexed="10"/>
        <rFont val="Arial"/>
        <family val="2"/>
      </rPr>
      <t xml:space="preserve">* 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 warning that either</t>
    </r>
  </si>
  <si>
    <t>PIMS #:</t>
  </si>
  <si>
    <t>WO #:</t>
  </si>
  <si>
    <t>WO#:</t>
  </si>
  <si>
    <t>Print a copy of the HECO-11 Part 1 using the File/Print menu command or the printer icon. (You can also use the Print</t>
  </si>
  <si>
    <t xml:space="preserve">  HECO-11 Part 2,  Construction Change Order (Itemization of Work)</t>
  </si>
  <si>
    <t>Part 2 of the HECO-11 provides an itemized breakdown of the scope of work to be performed.</t>
  </si>
  <si>
    <t xml:space="preserve">  HECO-11a Part 1,  Change Order Justification ( A/E's Justification )</t>
  </si>
  <si>
    <t>Part 1 of the HECO-11a is completed by the A/E to:</t>
  </si>
  <si>
    <t>Print out the HECO-11a Part 1 and obtain signature of the authorized A/E representative.</t>
  </si>
  <si>
    <t xml:space="preserve">  HECO-11a Part 2,  Change Order Justification ( Agency's Justification )</t>
  </si>
  <si>
    <t>Part 2 of the HECO-11a is completed by the Agency to:</t>
  </si>
  <si>
    <t>Print out the HECO-11a Part 1 and obtain signature of the authorized Agency representative.</t>
  </si>
  <si>
    <t xml:space="preserve">  HECO-11a Part 3,  Change Order Justification ( Agency's Justification )</t>
  </si>
  <si>
    <t>Part 3 of the HECO-11a is a statistical summary compiled automatically from the entries on Part 2 of the HECO-11.</t>
  </si>
  <si>
    <t>incorrect, return to Part 2 of the HECO-11 sheet and ensure that all lines with an "Amount" have a corresponding</t>
  </si>
  <si>
    <t>UVA HECO-11 and HECO-11a FORMS</t>
  </si>
  <si>
    <t>Please read all instructions carefully before using this spreadsheet to create the HECO-11 and HECO-11a forms.</t>
  </si>
  <si>
    <t>This spreadsheet contains a number of built-in calculations to simplify the creation of HECO-11 and HECO-11a forms.</t>
  </si>
  <si>
    <t>The various Parts of the HECO-11 and HECO-11a are accessed by clicking on the blue tabs at the bottom of the screen.</t>
  </si>
  <si>
    <t>the HECO-11 and HECO-11a forms for the Change Order number entered on the "HECO-11 Part 1" sheet.</t>
  </si>
  <si>
    <t>- HECO-11, Part 1 (Fully completes Part 1.)</t>
  </si>
  <si>
    <t>- HECO-11, Part 2 (Completes the header information.  Remaining portions must be completed by user.)</t>
  </si>
  <si>
    <t>- HECO-11a, All Parts (Completes the header information.  Remaining portions must be completed by user.)</t>
  </si>
  <si>
    <t>Always update the Contract Summary and Change Order Log first, before completing and generating the HECO-11 and HECO-11a.</t>
  </si>
  <si>
    <t>Before beginning each new HECO-11, make a copy of the spreadsheet.  (Do a "Save as" and name the new version</t>
  </si>
  <si>
    <t>While the Change Order Log will list summary information for all Change Orders to date, only the detailed information (i.e., the HECO-11</t>
  </si>
  <si>
    <t>and HECO-11a) for one change order number is saved in the spreadsheet.  ( The spreadsheet is not meant to be a repository</t>
  </si>
  <si>
    <t>of all HECO-11 and HECO-11a forms. It is intended to be used to create, save, and print information for the latest HECO-11 and HECO-11a.)</t>
  </si>
  <si>
    <t xml:space="preserve">  HECO-11 Part 1,  Construction Change Order (Summary of Work)</t>
  </si>
  <si>
    <t>Part 1 of the HECO-11 lists the summary cost and contract completion information related to the current change,</t>
  </si>
  <si>
    <t>Enter the specific Change Order Number for which you wish to create a HECO-11 and HECO-11a.  No other input is required</t>
  </si>
  <si>
    <t>Authorized</t>
  </si>
  <si>
    <t>if approval by the Authorized Designee is required.</t>
  </si>
  <si>
    <t>If "Yes", was any rework required? If yes, outline the proposed cost sharing, if any, by the responsible design professional:</t>
  </si>
  <si>
    <t>1) What quantitative impact would the lack of this change have on the mission or service provided by the agency?</t>
  </si>
  <si>
    <t>2) Is the cost for the change reasonable? (Include if price was revised and if consistent with independent estimate.)</t>
  </si>
  <si>
    <t>3) Is sufficient contingency available for this change?</t>
  </si>
  <si>
    <t>Project Manager</t>
  </si>
  <si>
    <t>( Project Manager's Justification )</t>
  </si>
  <si>
    <t>Excel/Office 2007 users may need to save this as a "Macro-Enabled Worksheet".</t>
  </si>
  <si>
    <t>Click on the tabs at the bottom of this file to go to the appropriate page.</t>
  </si>
  <si>
    <r>
      <t xml:space="preserve">The </t>
    </r>
    <r>
      <rPr>
        <b/>
        <sz val="10"/>
        <rFont val="Arial"/>
        <family val="2"/>
      </rPr>
      <t>most important part</t>
    </r>
    <r>
      <rPr>
        <sz val="10"/>
        <rFont val="Arial"/>
        <family val="2"/>
      </rPr>
      <t xml:space="preserve"> of this spreadsheet is the "Contract Summary and Change Order Log".</t>
    </r>
  </si>
  <si>
    <t>III.  SIGNATURE/APPROVAL REQUIREMENTS (HECO-11 Part 1)</t>
  </si>
  <si>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change orders require the following signatures:</t>
    </r>
  </si>
  <si>
    <t>* Authorized A/E Representative</t>
  </si>
  <si>
    <t>* Authorized Agency Representative</t>
  </si>
  <si>
    <t>* Authorized Contractor Representative</t>
  </si>
  <si>
    <t>Are greater than $50,000, or</t>
  </si>
  <si>
    <t>Approval of the Chief Facilities Officer is required for Change Orders that:</t>
  </si>
  <si>
    <t>Where the resulting cumulative sum of all Change Orders exceeds 25% of the original Contract Amount</t>
  </si>
  <si>
    <t>000</t>
  </si>
  <si>
    <t>00000</t>
  </si>
  <si>
    <t>PIMS Project:</t>
  </si>
  <si>
    <t>Donald E. Sundgren</t>
  </si>
  <si>
    <t>Project Mgrs</t>
  </si>
  <si>
    <t>Annette Cyphers</t>
  </si>
  <si>
    <t>Steve Dempsey</t>
  </si>
  <si>
    <t>Amy Eichenberger</t>
  </si>
  <si>
    <t>Craig Hilten</t>
  </si>
  <si>
    <t>Joseph Lahendro</t>
  </si>
  <si>
    <t>Kate Meyer</t>
  </si>
  <si>
    <t>Steve Nelson</t>
  </si>
  <si>
    <t>David A. Paley</t>
  </si>
  <si>
    <t>Randall Porter</t>
  </si>
  <si>
    <t xml:space="preserve">Lynn Rush </t>
  </si>
  <si>
    <t>William H.Shirey, Jr.</t>
  </si>
  <si>
    <t>Ryan Taylor</t>
  </si>
  <si>
    <t>James D.W. Zehmer</t>
  </si>
  <si>
    <t>Mashal Afredi</t>
  </si>
  <si>
    <t>Frederick Dunn</t>
  </si>
  <si>
    <t>D. Andrea Fraley</t>
  </si>
  <si>
    <t>James A. Loman</t>
  </si>
  <si>
    <t>William Moore</t>
  </si>
  <si>
    <t>Brian Pinkston</t>
  </si>
  <si>
    <t>Christian Pouncey</t>
  </si>
  <si>
    <t>Joseph Rainwater</t>
  </si>
  <si>
    <t>Stephan Rohr</t>
  </si>
  <si>
    <t>Tim Roland</t>
  </si>
  <si>
    <t>P. Kevin Silson</t>
  </si>
  <si>
    <t>Michael Vanderweide</t>
  </si>
  <si>
    <t>Kristine C. Vey</t>
  </si>
  <si>
    <t>David (Derek) Wilson</t>
  </si>
  <si>
    <t>Eugenio Schettini</t>
  </si>
  <si>
    <t xml:space="preserve">William Blodgett </t>
  </si>
  <si>
    <t>Zachary Brackett</t>
  </si>
  <si>
    <t>Charles (Mike) Garascia</t>
  </si>
  <si>
    <t>Taryn Harrison</t>
  </si>
  <si>
    <t>Joseph Phillips</t>
  </si>
  <si>
    <t>Melanie S. Marshall-Roth</t>
  </si>
  <si>
    <t>David Villiott</t>
  </si>
  <si>
    <t>Chief Facilities Officer</t>
  </si>
  <si>
    <t>Proj Mgrs Typed Name</t>
  </si>
  <si>
    <t>Contract #:</t>
  </si>
  <si>
    <t>2 - Existing bldg or utility conditions not as shown.</t>
  </si>
  <si>
    <t>5 - Substitution or alternate method.</t>
  </si>
  <si>
    <t>6 - Item not as shown or specified.</t>
  </si>
  <si>
    <t>7 - Conflict or discrepancy in requirements.</t>
  </si>
  <si>
    <t>8 – Planned Change</t>
  </si>
  <si>
    <t xml:space="preserve">9 - Other.  Describe below the Work Description. </t>
  </si>
  <si>
    <t>5 - Substitution or alternate method</t>
  </si>
  <si>
    <t>6 - Item not as shown or specified</t>
  </si>
  <si>
    <t>7 - Conflict or discrepancy in requirements</t>
  </si>
  <si>
    <r>
      <t xml:space="preserve">8 – Planned Change  </t>
    </r>
    <r>
      <rPr>
        <sz val="8"/>
        <rFont val="Arial"/>
        <family val="2"/>
      </rPr>
      <t>(Additive Bid/Price Items, VM Items, Final Design Bulletins, Etc.)</t>
    </r>
  </si>
  <si>
    <t>9 - Other.</t>
  </si>
  <si>
    <t>3 - Change in agency program requirements</t>
  </si>
  <si>
    <t>4 - Change for user requested enhancement</t>
  </si>
  <si>
    <t>Approval by the Chief Facilities Officer is required for each Change Order if:                                                                       1) change order amount is &gt; $50,000, or                                                                                                                              2) the resulting cumulative sum of all Change Orders exceeds 25% of the original Contract Amount</t>
  </si>
  <si>
    <t>ADDITIONAL SUPPORT FOR CHANGES</t>
  </si>
  <si>
    <t>Purchase Order #</t>
  </si>
  <si>
    <t>Address:</t>
  </si>
  <si>
    <t>City/State:</t>
  </si>
  <si>
    <t>Also where applicable, use of contingency funds has been approved</t>
  </si>
  <si>
    <t>PO #</t>
  </si>
  <si>
    <t>(Rev. 08/31/12)</t>
  </si>
  <si>
    <t>Charlotte P Dickerson</t>
  </si>
  <si>
    <t>Mark Humbertson</t>
  </si>
  <si>
    <t>Dana Hodges</t>
  </si>
  <si>
    <t>Shannon Barras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</si>
</sst>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[$-409]mmmm\ d\,\ yyyy;@"/>
    <numFmt numFmtId="167" formatCode="\ #,##0.00_);\(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0;[Red]&quot;$&quot;#,##0.00"/>
    <numFmt numFmtId="171" formatCode="0.0%"/>
    <numFmt numFmtId="172" formatCode="mmmm\ dd\ yyyy"/>
    <numFmt numFmtId="173" formatCode="_(&quot;$&quot;* #,##0.00_);[Red]_(&quot;$&quot;* \(#,##0.00\);_(&quot;$&quot;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/>
      <right/>
      <top style="thin"/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rgb="FF008000"/>
      </left>
      <right/>
      <top style="medium">
        <color rgb="FF008000"/>
      </top>
      <bottom style="medium">
        <color rgb="FF008000"/>
      </bottom>
    </border>
    <border>
      <left/>
      <right/>
      <top style="medium">
        <color rgb="FF008000"/>
      </top>
      <bottom style="medium">
        <color rgb="FF008000"/>
      </bottom>
    </border>
    <border>
      <left/>
      <right style="medium">
        <color rgb="FF008000"/>
      </right>
      <top style="medium">
        <color rgb="FF008000"/>
      </top>
      <bottom style="medium">
        <color rgb="FF008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44" fontId="0" fillId="33" borderId="0" xfId="44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4" fontId="0" fillId="33" borderId="11" xfId="44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44" fontId="0" fillId="0" borderId="10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/>
    </xf>
    <xf numFmtId="4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44" fontId="0" fillId="0" borderId="0" xfId="0" applyNumberFormat="1" applyFont="1" applyAlignment="1">
      <alignment/>
    </xf>
    <xf numFmtId="0" fontId="0" fillId="0" borderId="13" xfId="0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 horizontal="left"/>
      <protection/>
    </xf>
    <xf numFmtId="44" fontId="2" fillId="0" borderId="13" xfId="44" applyFont="1" applyBorder="1" applyAlignment="1" applyProtection="1">
      <alignment/>
      <protection/>
    </xf>
    <xf numFmtId="44" fontId="0" fillId="0" borderId="14" xfId="44" applyFont="1" applyBorder="1" applyAlignment="1" applyProtection="1">
      <alignment horizontal="right"/>
      <protection/>
    </xf>
    <xf numFmtId="44" fontId="0" fillId="0" borderId="15" xfId="44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 locked="0"/>
    </xf>
    <xf numFmtId="167" fontId="0" fillId="0" borderId="0" xfId="44" applyNumberFormat="1" applyFont="1" applyAlignment="1" applyProtection="1" quotePrefix="1">
      <alignment horizontal="right"/>
      <protection/>
    </xf>
    <xf numFmtId="167" fontId="0" fillId="0" borderId="14" xfId="44" applyNumberFormat="1" applyFont="1" applyBorder="1" applyAlignment="1" applyProtection="1" quotePrefix="1">
      <alignment horizontal="right"/>
      <protection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34" borderId="0" xfId="0" applyFill="1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0" fontId="2" fillId="0" borderId="14" xfId="44" applyNumberFormat="1" applyFont="1" applyBorder="1" applyAlignment="1" applyProtection="1">
      <alignment horizontal="left"/>
      <protection/>
    </xf>
    <xf numFmtId="0" fontId="2" fillId="0" borderId="15" xfId="44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44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9" fontId="0" fillId="0" borderId="0" xfId="44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13" xfId="44" applyFont="1" applyBorder="1" applyAlignment="1" applyProtection="1">
      <alignment/>
      <protection/>
    </xf>
    <xf numFmtId="168" fontId="0" fillId="0" borderId="13" xfId="44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44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" fillId="0" borderId="17" xfId="0" applyFont="1" applyBorder="1" applyAlignment="1">
      <alignment horizontal="center"/>
    </xf>
    <xf numFmtId="44" fontId="0" fillId="0" borderId="0" xfId="44" applyFont="1" applyAlignment="1">
      <alignment/>
    </xf>
    <xf numFmtId="0" fontId="14" fillId="0" borderId="0" xfId="0" applyFont="1" applyAlignment="1">
      <alignment/>
    </xf>
    <xf numFmtId="0" fontId="0" fillId="33" borderId="16" xfId="0" applyFill="1" applyBorder="1" applyAlignment="1">
      <alignment/>
    </xf>
    <xf numFmtId="0" fontId="11" fillId="0" borderId="0" xfId="53" applyAlignment="1" applyProtection="1">
      <alignment/>
      <protection/>
    </xf>
    <xf numFmtId="0" fontId="0" fillId="0" borderId="17" xfId="0" applyBorder="1" applyAlignment="1">
      <alignment/>
    </xf>
    <xf numFmtId="0" fontId="0" fillId="33" borderId="14" xfId="0" applyFill="1" applyBorder="1" applyAlignment="1" applyProtection="1">
      <alignment horizontal="center"/>
      <protection locked="0"/>
    </xf>
    <xf numFmtId="165" fontId="0" fillId="33" borderId="10" xfId="0" applyNumberFormat="1" applyFill="1" applyBorder="1" applyAlignment="1" applyProtection="1">
      <alignment horizontal="left"/>
      <protection locked="0"/>
    </xf>
    <xf numFmtId="165" fontId="0" fillId="33" borderId="11" xfId="0" applyNumberFormat="1" applyFill="1" applyBorder="1" applyAlignment="1" applyProtection="1">
      <alignment horizontal="left"/>
      <protection locked="0"/>
    </xf>
    <xf numFmtId="165" fontId="0" fillId="33" borderId="0" xfId="0" applyNumberFormat="1" applyFill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/>
    </xf>
    <xf numFmtId="164" fontId="0" fillId="0" borderId="18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7" fontId="0" fillId="0" borderId="0" xfId="0" applyNumberFormat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 vertical="center" wrapText="1"/>
    </xf>
    <xf numFmtId="171" fontId="0" fillId="0" borderId="0" xfId="0" applyNumberForma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 applyProtection="1" quotePrefix="1">
      <alignment horizontal="right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0" fillId="36" borderId="0" xfId="0" applyFill="1" applyAlignment="1">
      <alignment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7" borderId="0" xfId="0" applyFill="1" applyAlignment="1">
      <alignment/>
    </xf>
    <xf numFmtId="0" fontId="7" fillId="37" borderId="0" xfId="57" applyFont="1" applyFill="1">
      <alignment/>
      <protection/>
    </xf>
    <xf numFmtId="0" fontId="0" fillId="37" borderId="0" xfId="57" applyFill="1" quotePrefix="1">
      <alignment/>
      <protection/>
    </xf>
    <xf numFmtId="0" fontId="0" fillId="37" borderId="0" xfId="57" applyFill="1">
      <alignment/>
      <protection/>
    </xf>
    <xf numFmtId="0" fontId="8" fillId="37" borderId="0" xfId="57" applyFont="1" applyFill="1">
      <alignment/>
      <protection/>
    </xf>
    <xf numFmtId="0" fontId="0" fillId="37" borderId="0" xfId="57" applyFont="1" applyFill="1">
      <alignment/>
      <protection/>
    </xf>
    <xf numFmtId="0" fontId="0" fillId="37" borderId="0" xfId="0" applyFill="1" applyAlignment="1" quotePrefix="1">
      <alignment/>
    </xf>
    <xf numFmtId="0" fontId="0" fillId="37" borderId="0" xfId="0" applyFont="1" applyFill="1" applyAlignment="1">
      <alignment horizontal="left" indent="1"/>
    </xf>
    <xf numFmtId="0" fontId="0" fillId="37" borderId="0" xfId="0" applyFont="1" applyFill="1" applyAlignment="1">
      <alignment horizontal="left" indent="2"/>
    </xf>
    <xf numFmtId="164" fontId="0" fillId="33" borderId="16" xfId="0" applyNumberFormat="1" applyFont="1" applyFill="1" applyBorder="1" applyAlignment="1" applyProtection="1">
      <alignment horizontal="right"/>
      <protection locked="0"/>
    </xf>
    <xf numFmtId="44" fontId="0" fillId="33" borderId="16" xfId="44" applyFont="1" applyFill="1" applyBorder="1" applyAlignment="1" applyProtection="1">
      <alignment horizontal="right"/>
      <protection locked="0"/>
    </xf>
    <xf numFmtId="0" fontId="2" fillId="33" borderId="16" xfId="0" applyNumberFormat="1" applyFont="1" applyFill="1" applyBorder="1" applyAlignment="1" applyProtection="1">
      <alignment horizontal="center"/>
      <protection locked="0"/>
    </xf>
    <xf numFmtId="0" fontId="2" fillId="0" borderId="0" xfId="59" applyFont="1">
      <alignment/>
      <protection/>
    </xf>
    <xf numFmtId="37" fontId="1" fillId="0" borderId="0" xfId="59" applyNumberFormat="1" applyFont="1" applyFill="1" applyAlignment="1" applyProtection="1">
      <alignment horizontal="left"/>
      <protection/>
    </xf>
    <xf numFmtId="37" fontId="0" fillId="0" borderId="0" xfId="59" applyNumberFormat="1" applyFont="1" applyFill="1" applyBorder="1" applyAlignment="1" applyProtection="1">
      <alignment horizontal="left"/>
      <protection/>
    </xf>
    <xf numFmtId="37" fontId="1" fillId="0" borderId="0" xfId="59" applyNumberFormat="1" applyFont="1" applyFill="1" applyBorder="1" applyAlignment="1" applyProtection="1">
      <alignment horizontal="left"/>
      <protection locked="0"/>
    </xf>
    <xf numFmtId="37" fontId="0" fillId="0" borderId="0" xfId="59" applyNumberFormat="1" applyFont="1" applyFill="1" applyBorder="1" applyAlignment="1" applyProtection="1">
      <alignment horizontal="left"/>
      <protection locked="0"/>
    </xf>
    <xf numFmtId="37" fontId="1" fillId="0" borderId="0" xfId="59" applyNumberFormat="1" applyFont="1" applyFill="1" applyAlignment="1" applyProtection="1">
      <alignment horizontal="left"/>
      <protection locked="0"/>
    </xf>
    <xf numFmtId="37" fontId="1" fillId="0" borderId="0" xfId="59" applyNumberFormat="1" applyFont="1" applyFill="1" applyBorder="1" applyAlignment="1" applyProtection="1">
      <alignment horizontal="left"/>
      <protection/>
    </xf>
    <xf numFmtId="0" fontId="0" fillId="0" borderId="0" xfId="59" applyFont="1">
      <alignment/>
      <protection/>
    </xf>
    <xf numFmtId="0" fontId="10" fillId="0" borderId="0" xfId="0" applyFon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33" borderId="28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left" indent="2"/>
    </xf>
    <xf numFmtId="44" fontId="0" fillId="0" borderId="0" xfId="44" applyFont="1" applyAlignment="1">
      <alignment/>
    </xf>
    <xf numFmtId="0" fontId="22" fillId="0" borderId="0" xfId="0" applyFont="1" applyAlignment="1">
      <alignment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horizontal="left"/>
      <protection locked="0"/>
    </xf>
    <xf numFmtId="1" fontId="2" fillId="33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" fillId="33" borderId="1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37" fontId="0" fillId="0" borderId="0" xfId="59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29" xfId="0" applyFont="1" applyFill="1" applyBorder="1" applyAlignment="1" applyProtection="1">
      <alignment horizontal="left" indent="1"/>
      <protection locked="0"/>
    </xf>
    <xf numFmtId="0" fontId="0" fillId="33" borderId="11" xfId="0" applyFont="1" applyFill="1" applyBorder="1" applyAlignment="1" applyProtection="1">
      <alignment horizontal="left" indent="1"/>
      <protection locked="0"/>
    </xf>
    <xf numFmtId="0" fontId="0" fillId="33" borderId="30" xfId="0" applyFont="1" applyFill="1" applyBorder="1" applyAlignment="1" applyProtection="1">
      <alignment horizontal="left" indent="1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3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0" fillId="33" borderId="29" xfId="0" applyFont="1" applyFill="1" applyBorder="1" applyAlignment="1" applyProtection="1">
      <alignment horizontal="left" indent="1"/>
      <protection locked="0"/>
    </xf>
    <xf numFmtId="0" fontId="0" fillId="33" borderId="31" xfId="0" applyFont="1" applyFill="1" applyBorder="1" applyAlignment="1" applyProtection="1">
      <alignment horizontal="left" indent="1"/>
      <protection locked="0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170" fontId="0" fillId="0" borderId="14" xfId="0" applyNumberFormat="1" applyFont="1" applyBorder="1" applyAlignment="1" quotePrefix="1">
      <alignment horizontal="center"/>
    </xf>
    <xf numFmtId="170" fontId="0" fillId="0" borderId="14" xfId="0" applyNumberFormat="1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29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2" fillId="33" borderId="2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1" fontId="2" fillId="32" borderId="29" xfId="0" applyNumberFormat="1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9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9" fillId="33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/>
    </xf>
    <xf numFmtId="0" fontId="9" fillId="0" borderId="13" xfId="0" applyFont="1" applyFill="1" applyBorder="1" applyAlignment="1" applyProtection="1">
      <alignment horizontal="right"/>
      <protection/>
    </xf>
    <xf numFmtId="172" fontId="0" fillId="0" borderId="14" xfId="0" applyNumberFormat="1" applyFont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 vertical="center" wrapText="1"/>
    </xf>
    <xf numFmtId="7" fontId="0" fillId="0" borderId="0" xfId="0" applyNumberFormat="1" applyAlignment="1">
      <alignment horizontal="right"/>
    </xf>
    <xf numFmtId="0" fontId="0" fillId="33" borderId="0" xfId="0" applyFill="1" applyAlignment="1" applyProtection="1">
      <alignment horizontal="left" vertical="center" wrapText="1"/>
      <protection locked="0"/>
    </xf>
    <xf numFmtId="44" fontId="0" fillId="0" borderId="0" xfId="0" applyNumberFormat="1" applyBorder="1" applyAlignment="1" quotePrefix="1">
      <alignment horizontal="right"/>
    </xf>
    <xf numFmtId="7" fontId="0" fillId="0" borderId="0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166" fontId="0" fillId="0" borderId="0" xfId="0" applyNumberFormat="1" applyFont="1" applyAlignment="1">
      <alignment horizontal="left"/>
    </xf>
    <xf numFmtId="0" fontId="0" fillId="0" borderId="33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32" borderId="34" xfId="0" applyNumberFormat="1" applyFont="1" applyFill="1" applyBorder="1" applyAlignment="1" applyProtection="1">
      <alignment horizontal="left"/>
      <protection/>
    </xf>
    <xf numFmtId="0" fontId="0" fillId="32" borderId="35" xfId="0" applyNumberFormat="1" applyFont="1" applyFill="1" applyBorder="1" applyAlignment="1" applyProtection="1">
      <alignment horizontal="left"/>
      <protection/>
    </xf>
    <xf numFmtId="0" fontId="0" fillId="32" borderId="36" xfId="0" applyNumberFormat="1" applyFont="1" applyFill="1" applyBorder="1" applyAlignment="1" applyProtection="1">
      <alignment horizontal="left"/>
      <protection/>
    </xf>
    <xf numFmtId="0" fontId="0" fillId="32" borderId="33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horizontal="left"/>
      <protection/>
    </xf>
    <xf numFmtId="0" fontId="0" fillId="32" borderId="32" xfId="0" applyNumberFormat="1" applyFont="1" applyFill="1" applyBorder="1" applyAlignment="1" applyProtection="1">
      <alignment horizontal="left"/>
      <protection/>
    </xf>
    <xf numFmtId="0" fontId="0" fillId="38" borderId="37" xfId="0" applyFill="1" applyBorder="1" applyAlignment="1">
      <alignment horizontal="center"/>
    </xf>
    <xf numFmtId="0" fontId="0" fillId="38" borderId="38" xfId="0" applyFill="1" applyBorder="1" applyAlignment="1">
      <alignment horizontal="center"/>
    </xf>
    <xf numFmtId="0" fontId="0" fillId="38" borderId="39" xfId="0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32" borderId="34" xfId="0" applyNumberFormat="1" applyFont="1" applyFill="1" applyBorder="1" applyAlignment="1" applyProtection="1">
      <alignment horizontal="center"/>
      <protection/>
    </xf>
    <xf numFmtId="49" fontId="0" fillId="32" borderId="35" xfId="0" applyNumberFormat="1" applyFont="1" applyFill="1" applyBorder="1" applyAlignment="1" applyProtection="1">
      <alignment horizontal="center"/>
      <protection/>
    </xf>
    <xf numFmtId="49" fontId="0" fillId="32" borderId="36" xfId="0" applyNumberFormat="1" applyFont="1" applyFill="1" applyBorder="1" applyAlignment="1" applyProtection="1">
      <alignment horizontal="center"/>
      <protection/>
    </xf>
    <xf numFmtId="49" fontId="0" fillId="32" borderId="33" xfId="0" applyNumberFormat="1" applyFont="1" applyFill="1" applyBorder="1" applyAlignment="1" applyProtection="1">
      <alignment horizontal="center"/>
      <protection/>
    </xf>
    <xf numFmtId="49" fontId="0" fillId="32" borderId="0" xfId="0" applyNumberFormat="1" applyFont="1" applyFill="1" applyBorder="1" applyAlignment="1" applyProtection="1">
      <alignment horizontal="center"/>
      <protection/>
    </xf>
    <xf numFmtId="49" fontId="0" fillId="32" borderId="32" xfId="0" applyNumberFormat="1" applyFont="1" applyFill="1" applyBorder="1" applyAlignment="1" applyProtection="1">
      <alignment horizontal="center"/>
      <protection/>
    </xf>
    <xf numFmtId="172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33" borderId="29" xfId="0" applyFill="1" applyBorder="1" applyAlignment="1" applyProtection="1">
      <alignment horizontal="left"/>
      <protection locked="0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44" fontId="0" fillId="33" borderId="29" xfId="44" applyFont="1" applyFill="1" applyBorder="1" applyAlignment="1" applyProtection="1">
      <alignment horizontal="right"/>
      <protection locked="0"/>
    </xf>
    <xf numFmtId="44" fontId="0" fillId="33" borderId="30" xfId="44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4" fontId="2" fillId="0" borderId="0" xfId="44" applyFont="1" applyAlignment="1" applyProtection="1">
      <alignment horizontal="center"/>
      <protection/>
    </xf>
    <xf numFmtId="44" fontId="2" fillId="0" borderId="40" xfId="0" applyNumberFormat="1" applyFont="1" applyBorder="1" applyAlignment="1" applyProtection="1">
      <alignment horizontal="center"/>
      <protection/>
    </xf>
    <xf numFmtId="44" fontId="2" fillId="0" borderId="4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33" borderId="40" xfId="58" applyFont="1" applyFill="1" applyBorder="1" applyAlignment="1" applyProtection="1">
      <alignment horizontal="center"/>
      <protection locked="0"/>
    </xf>
    <xf numFmtId="0" fontId="21" fillId="33" borderId="42" xfId="58" applyFont="1" applyFill="1" applyBorder="1" applyAlignment="1" applyProtection="1">
      <alignment horizontal="center"/>
      <protection locked="0"/>
    </xf>
    <xf numFmtId="0" fontId="21" fillId="33" borderId="41" xfId="58" applyFont="1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 vertical="top" wrapText="1"/>
      <protection locked="0"/>
    </xf>
    <xf numFmtId="0" fontId="0" fillId="32" borderId="0" xfId="0" applyFill="1" applyAlignment="1">
      <alignment vertical="top" wrapText="1"/>
    </xf>
    <xf numFmtId="0" fontId="0" fillId="33" borderId="0" xfId="0" applyFill="1" applyAlignment="1" applyProtection="1">
      <alignment horizontal="left" vertical="top" wrapText="1"/>
      <protection locked="0"/>
    </xf>
    <xf numFmtId="0" fontId="19" fillId="0" borderId="14" xfId="0" applyFont="1" applyBorder="1" applyAlignment="1">
      <alignment horizontal="left"/>
    </xf>
    <xf numFmtId="0" fontId="0" fillId="33" borderId="0" xfId="0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44" fontId="0" fillId="0" borderId="0" xfId="44" applyFont="1" applyAlignment="1">
      <alignment horizontal="center"/>
    </xf>
    <xf numFmtId="44" fontId="2" fillId="0" borderId="17" xfId="44" applyFont="1" applyBorder="1" applyAlignment="1">
      <alignment horizontal="center"/>
    </xf>
    <xf numFmtId="0" fontId="2" fillId="0" borderId="0" xfId="0" applyFont="1" applyAlignment="1">
      <alignment horizontal="center"/>
    </xf>
    <xf numFmtId="37" fontId="1" fillId="0" borderId="0" xfId="59" applyNumberFormat="1" applyFont="1" applyFill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8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FEFE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DDFF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314325</xdr:colOff>
      <xdr:row>5</xdr:row>
      <xdr:rowOff>85725</xdr:rowOff>
    </xdr:from>
    <xdr:to>
      <xdr:col>54</xdr:col>
      <xdr:colOff>457200</xdr:colOff>
      <xdr:row>13</xdr:row>
      <xdr:rowOff>114300</xdr:rowOff>
    </xdr:to>
    <xdr:sp>
      <xdr:nvSpPr>
        <xdr:cNvPr id="1" name="Left Arrow 2"/>
        <xdr:cNvSpPr>
          <a:spLocks/>
        </xdr:cNvSpPr>
      </xdr:nvSpPr>
      <xdr:spPr>
        <a:xfrm>
          <a:off x="7210425" y="933450"/>
          <a:ext cx="3800475" cy="1276350"/>
        </a:xfrm>
        <a:prstGeom prst="leftArrow">
          <a:avLst>
            <a:gd name="adj" fmla="val -33208"/>
          </a:avLst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only item which 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MUST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 entered on this sheet is the "Change Order Number"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219075</xdr:colOff>
      <xdr:row>8</xdr:row>
      <xdr:rowOff>114300</xdr:rowOff>
    </xdr:from>
    <xdr:to>
      <xdr:col>20</xdr:col>
      <xdr:colOff>352425</xdr:colOff>
      <xdr:row>16</xdr:row>
      <xdr:rowOff>19050</xdr:rowOff>
    </xdr:to>
    <xdr:sp>
      <xdr:nvSpPr>
        <xdr:cNvPr id="1" name="Left Arrow 3"/>
        <xdr:cNvSpPr>
          <a:spLocks/>
        </xdr:cNvSpPr>
      </xdr:nvSpPr>
      <xdr:spPr>
        <a:xfrm>
          <a:off x="10306050" y="1619250"/>
          <a:ext cx="3790950" cy="1257300"/>
        </a:xfrm>
        <a:prstGeom prst="leftArrow">
          <a:avLst>
            <a:gd name="adj" fmla="val -33208"/>
          </a:avLst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drop down box to select reason code
Codes are from 1 - 9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323850</xdr:colOff>
      <xdr:row>64</xdr:row>
      <xdr:rowOff>0</xdr:rowOff>
    </xdr:from>
    <xdr:to>
      <xdr:col>17</xdr:col>
      <xdr:colOff>419100</xdr:colOff>
      <xdr:row>69</xdr:row>
      <xdr:rowOff>123825</xdr:rowOff>
    </xdr:to>
    <xdr:sp>
      <xdr:nvSpPr>
        <xdr:cNvPr id="1" name="Left Arrow 2"/>
        <xdr:cNvSpPr>
          <a:spLocks/>
        </xdr:cNvSpPr>
      </xdr:nvSpPr>
      <xdr:spPr>
        <a:xfrm>
          <a:off x="7639050" y="10344150"/>
          <a:ext cx="3143250" cy="981075"/>
        </a:xfrm>
        <a:prstGeom prst="leftArrow">
          <a:avLst>
            <a:gd name="adj" fmla="val -34393"/>
          </a:avLst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Select appropriate recommendation using drop-down box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50</xdr:row>
      <xdr:rowOff>114300</xdr:rowOff>
    </xdr:from>
    <xdr:to>
      <xdr:col>18</xdr:col>
      <xdr:colOff>495300</xdr:colOff>
      <xdr:row>62</xdr:row>
      <xdr:rowOff>0</xdr:rowOff>
    </xdr:to>
    <xdr:sp>
      <xdr:nvSpPr>
        <xdr:cNvPr id="1" name="Left Arrow 2"/>
        <xdr:cNvSpPr>
          <a:spLocks/>
        </xdr:cNvSpPr>
      </xdr:nvSpPr>
      <xdr:spPr>
        <a:xfrm>
          <a:off x="6924675" y="8210550"/>
          <a:ext cx="4619625" cy="1828800"/>
        </a:xfrm>
        <a:prstGeom prst="leftArrow">
          <a:avLst>
            <a:gd name="adj" fmla="val -30208"/>
          </a:avLst>
        </a:prstGeom>
        <a:solidFill>
          <a:srgbClr val="C3D69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0" tIns="45720" rIns="91440" bIns="4572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See drop down box w/ printed mgrs typed name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Signature is also required
* By signing, Project Mgr is signifying that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sufficient contingency is available.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pageSetUpPr fitToPage="1"/>
  </sheetPr>
  <dimension ref="A2:M203"/>
  <sheetViews>
    <sheetView showGridLines="0" zoomScalePageLayoutView="0" workbookViewId="0" topLeftCell="A1">
      <selection activeCell="O195" sqref="O195"/>
    </sheetView>
  </sheetViews>
  <sheetFormatPr defaultColWidth="9.140625" defaultRowHeight="12.75"/>
  <cols>
    <col min="1" max="1" width="3.421875" style="0" customWidth="1"/>
    <col min="2" max="2" width="2.8515625" style="0" customWidth="1"/>
  </cols>
  <sheetData>
    <row r="2" spans="3:12" ht="15.75">
      <c r="C2" s="180" t="s">
        <v>102</v>
      </c>
      <c r="D2" s="180"/>
      <c r="E2" s="180"/>
      <c r="F2" s="180"/>
      <c r="G2" s="180"/>
      <c r="H2" s="180"/>
      <c r="I2" s="180"/>
      <c r="J2" s="180"/>
      <c r="K2" s="180"/>
      <c r="L2" s="180"/>
    </row>
    <row r="3" spans="3:12" ht="15.75">
      <c r="C3" s="179" t="s">
        <v>231</v>
      </c>
      <c r="D3" s="179"/>
      <c r="E3" s="179"/>
      <c r="F3" s="179"/>
      <c r="G3" s="179"/>
      <c r="H3" s="179"/>
      <c r="I3" s="179"/>
      <c r="J3" s="179"/>
      <c r="K3" s="179"/>
      <c r="L3" s="179"/>
    </row>
    <row r="5" ht="15.75">
      <c r="A5" s="106" t="s">
        <v>171</v>
      </c>
    </row>
    <row r="7" ht="12.75">
      <c r="C7" t="s">
        <v>232</v>
      </c>
    </row>
    <row r="9" ht="12.75">
      <c r="C9" t="s">
        <v>187</v>
      </c>
    </row>
    <row r="10" ht="12.75">
      <c r="C10" s="115" t="s">
        <v>188</v>
      </c>
    </row>
    <row r="11" ht="12.75">
      <c r="C11" s="115" t="s">
        <v>189</v>
      </c>
    </row>
    <row r="12" ht="12.75">
      <c r="C12" s="115" t="s">
        <v>190</v>
      </c>
    </row>
    <row r="13" ht="12.75">
      <c r="C13" s="115"/>
    </row>
    <row r="14" spans="3:13" ht="12.75">
      <c r="C14" s="157" t="s">
        <v>255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6" ht="12.75">
      <c r="C16" t="s">
        <v>233</v>
      </c>
    </row>
    <row r="17" ht="12.75">
      <c r="C17" t="s">
        <v>96</v>
      </c>
    </row>
    <row r="18" spans="3:7" ht="12.75">
      <c r="C18" t="s">
        <v>97</v>
      </c>
      <c r="G18" s="84"/>
    </row>
    <row r="20" ht="12.75">
      <c r="C20" t="s">
        <v>93</v>
      </c>
    </row>
    <row r="21" ht="12.75">
      <c r="C21" t="s">
        <v>94</v>
      </c>
    </row>
    <row r="23" ht="12.75">
      <c r="C23" t="s">
        <v>234</v>
      </c>
    </row>
    <row r="25" spans="3:9" ht="12.75">
      <c r="C25" t="s">
        <v>90</v>
      </c>
      <c r="I25" t="s">
        <v>87</v>
      </c>
    </row>
    <row r="26" ht="12.75">
      <c r="C26" s="80"/>
    </row>
    <row r="27" spans="3:9" ht="12.75">
      <c r="C27" t="s">
        <v>91</v>
      </c>
      <c r="I27" t="s">
        <v>88</v>
      </c>
    </row>
    <row r="29" ht="12.75">
      <c r="C29" t="s">
        <v>98</v>
      </c>
    </row>
    <row r="31" ht="12.75">
      <c r="C31" t="s">
        <v>92</v>
      </c>
    </row>
    <row r="32" ht="12.75">
      <c r="C32" t="s">
        <v>89</v>
      </c>
    </row>
    <row r="34" spans="3:13" ht="12.75">
      <c r="C34" s="158" t="s">
        <v>256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7" ht="12.75">
      <c r="B37" s="26" t="s">
        <v>212</v>
      </c>
    </row>
    <row r="39" spans="3:13" ht="12.75">
      <c r="C39" s="159" t="s">
        <v>257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1" ht="12.75">
      <c r="C41" t="s">
        <v>146</v>
      </c>
    </row>
    <row r="42" ht="12.75">
      <c r="C42" t="s">
        <v>95</v>
      </c>
    </row>
    <row r="44" ht="12.75">
      <c r="C44" t="s">
        <v>152</v>
      </c>
    </row>
    <row r="45" ht="12.75">
      <c r="C45" t="s">
        <v>248</v>
      </c>
    </row>
    <row r="47" ht="12.75">
      <c r="C47" t="s">
        <v>147</v>
      </c>
    </row>
    <row r="48" ht="12.75">
      <c r="C48" t="s">
        <v>235</v>
      </c>
    </row>
    <row r="49" ht="12.75">
      <c r="C49" t="s">
        <v>148</v>
      </c>
    </row>
    <row r="50" ht="12.75">
      <c r="D50" s="80" t="s">
        <v>236</v>
      </c>
    </row>
    <row r="51" ht="12.75">
      <c r="D51" s="80" t="s">
        <v>237</v>
      </c>
    </row>
    <row r="52" ht="12.75">
      <c r="D52" s="80" t="s">
        <v>238</v>
      </c>
    </row>
    <row r="53" ht="12.75">
      <c r="D53" s="80"/>
    </row>
    <row r="54" ht="12.75">
      <c r="C54" t="s">
        <v>149</v>
      </c>
    </row>
    <row r="56" ht="12.75">
      <c r="C56" t="s">
        <v>151</v>
      </c>
    </row>
    <row r="57" ht="12.75">
      <c r="C57" t="s">
        <v>150</v>
      </c>
    </row>
    <row r="59" ht="12.75">
      <c r="C59" t="s">
        <v>239</v>
      </c>
    </row>
    <row r="61" ht="12.75">
      <c r="B61" s="26" t="s">
        <v>153</v>
      </c>
    </row>
    <row r="62" ht="12.75">
      <c r="B62" s="26"/>
    </row>
    <row r="63" ht="12.75">
      <c r="C63" t="s">
        <v>240</v>
      </c>
    </row>
    <row r="64" ht="12.75">
      <c r="C64" t="s">
        <v>103</v>
      </c>
    </row>
    <row r="65" ht="12.75">
      <c r="C65" t="s">
        <v>241</v>
      </c>
    </row>
    <row r="66" ht="12.75">
      <c r="C66" t="s">
        <v>242</v>
      </c>
    </row>
    <row r="67" ht="12.75">
      <c r="C67" t="s">
        <v>243</v>
      </c>
    </row>
    <row r="68" ht="12.75">
      <c r="B68" s="80"/>
    </row>
    <row r="69" ht="15.75">
      <c r="A69" s="106" t="s">
        <v>172</v>
      </c>
    </row>
    <row r="70" ht="12.75">
      <c r="B70" s="80"/>
    </row>
    <row r="71" ht="12.75">
      <c r="B71" s="27" t="s">
        <v>104</v>
      </c>
    </row>
    <row r="72" ht="12.75">
      <c r="B72" s="80"/>
    </row>
    <row r="73" spans="1:3" ht="12.75">
      <c r="A73">
        <v>1</v>
      </c>
      <c r="C73" t="s">
        <v>107</v>
      </c>
    </row>
    <row r="74" ht="12.75">
      <c r="B74" s="80"/>
    </row>
    <row r="75" spans="1:3" ht="12.75">
      <c r="A75">
        <v>2</v>
      </c>
      <c r="B75" s="80"/>
      <c r="C75" t="s">
        <v>154</v>
      </c>
    </row>
    <row r="76" ht="12.75">
      <c r="B76" s="80"/>
    </row>
    <row r="77" spans="1:3" ht="12.75">
      <c r="A77">
        <v>3</v>
      </c>
      <c r="B77" s="80"/>
      <c r="C77" t="s">
        <v>99</v>
      </c>
    </row>
    <row r="78" ht="12.75">
      <c r="B78" s="80"/>
    </row>
    <row r="79" spans="1:3" ht="12.75">
      <c r="A79">
        <v>4</v>
      </c>
      <c r="B79" s="80"/>
      <c r="C79" t="s">
        <v>135</v>
      </c>
    </row>
    <row r="80" ht="12.75">
      <c r="B80" s="80"/>
    </row>
    <row r="81" spans="2:3" ht="12.75">
      <c r="B81" s="80" t="s">
        <v>100</v>
      </c>
      <c r="C81" s="33" t="s">
        <v>68</v>
      </c>
    </row>
    <row r="82" spans="2:4" ht="12.75">
      <c r="B82" s="80"/>
      <c r="C82" s="33"/>
      <c r="D82" s="80" t="s">
        <v>134</v>
      </c>
    </row>
    <row r="83" spans="2:4" ht="12.75">
      <c r="B83" s="80"/>
      <c r="D83" s="80" t="s">
        <v>130</v>
      </c>
    </row>
    <row r="84" spans="2:4" ht="12.75">
      <c r="B84" s="80"/>
      <c r="D84" t="s">
        <v>131</v>
      </c>
    </row>
    <row r="85" spans="2:4" ht="12.75">
      <c r="B85" s="80"/>
      <c r="D85" s="80" t="s">
        <v>132</v>
      </c>
    </row>
    <row r="86" spans="2:4" ht="12.75">
      <c r="B86" s="80"/>
      <c r="D86" t="s">
        <v>133</v>
      </c>
    </row>
    <row r="87" ht="12.75">
      <c r="B87" s="80"/>
    </row>
    <row r="88" spans="2:3" ht="12.75">
      <c r="B88" s="80" t="s">
        <v>100</v>
      </c>
      <c r="C88" s="33" t="s">
        <v>178</v>
      </c>
    </row>
    <row r="89" spans="2:3" ht="12.75">
      <c r="B89" s="80"/>
      <c r="C89" s="33"/>
    </row>
    <row r="90" spans="2:3" ht="12.75">
      <c r="B90" s="80" t="s">
        <v>100</v>
      </c>
      <c r="C90" s="33" t="s">
        <v>179</v>
      </c>
    </row>
    <row r="91" ht="12.75">
      <c r="B91" s="80"/>
    </row>
    <row r="92" spans="2:3" ht="12.75">
      <c r="B92" s="80" t="s">
        <v>100</v>
      </c>
      <c r="C92" s="33" t="s">
        <v>180</v>
      </c>
    </row>
    <row r="93" ht="12.75">
      <c r="B93" s="80"/>
    </row>
    <row r="94" ht="12.75">
      <c r="B94" t="s">
        <v>109</v>
      </c>
    </row>
    <row r="95" ht="12.75">
      <c r="B95" s="80"/>
    </row>
    <row r="96" spans="2:3" ht="12.75">
      <c r="B96" s="80"/>
      <c r="C96" s="26" t="s">
        <v>101</v>
      </c>
    </row>
    <row r="97" spans="2:4" ht="12.75">
      <c r="B97" s="80"/>
      <c r="D97" t="s">
        <v>108</v>
      </c>
    </row>
    <row r="98" ht="12.75">
      <c r="B98" s="80"/>
    </row>
    <row r="99" spans="2:4" ht="12.75">
      <c r="B99" s="80"/>
      <c r="D99" t="s">
        <v>136</v>
      </c>
    </row>
    <row r="100" ht="12.75">
      <c r="B100" s="80"/>
    </row>
    <row r="101" spans="2:4" ht="12.75">
      <c r="B101" s="80"/>
      <c r="D101" t="s">
        <v>137</v>
      </c>
    </row>
    <row r="102" spans="2:4" ht="12.75">
      <c r="B102" s="80"/>
      <c r="D102" t="s">
        <v>155</v>
      </c>
    </row>
    <row r="103" ht="12.75">
      <c r="B103" s="80"/>
    </row>
    <row r="104" spans="1:3" ht="12.75">
      <c r="A104">
        <v>5</v>
      </c>
      <c r="B104" s="80"/>
      <c r="C104" t="s">
        <v>138</v>
      </c>
    </row>
    <row r="105" spans="2:3" ht="12.75">
      <c r="B105" s="80"/>
      <c r="C105" t="s">
        <v>139</v>
      </c>
    </row>
    <row r="106" ht="12.75">
      <c r="B106" s="80"/>
    </row>
    <row r="107" spans="1:2" ht="12.75">
      <c r="A107" s="33" t="s">
        <v>244</v>
      </c>
      <c r="B107" s="26"/>
    </row>
    <row r="108" ht="12.75">
      <c r="B108" s="80"/>
    </row>
    <row r="109" spans="2:3" ht="12.75">
      <c r="B109" s="80"/>
      <c r="C109" t="s">
        <v>245</v>
      </c>
    </row>
    <row r="110" spans="2:3" ht="12.75">
      <c r="B110" s="80"/>
      <c r="C110" t="s">
        <v>112</v>
      </c>
    </row>
    <row r="111" ht="12.75">
      <c r="B111" s="80"/>
    </row>
    <row r="112" spans="1:3" ht="12.75">
      <c r="A112">
        <v>1</v>
      </c>
      <c r="B112" s="80"/>
      <c r="C112" t="s">
        <v>246</v>
      </c>
    </row>
    <row r="113" spans="2:3" ht="12.75">
      <c r="B113" s="80"/>
      <c r="C113" t="s">
        <v>181</v>
      </c>
    </row>
    <row r="114" spans="2:3" ht="12.75">
      <c r="B114" s="80"/>
      <c r="C114" s="80" t="s">
        <v>183</v>
      </c>
    </row>
    <row r="115" spans="2:3" ht="12.75">
      <c r="B115" s="80"/>
      <c r="C115" t="s">
        <v>182</v>
      </c>
    </row>
    <row r="116" ht="12.75">
      <c r="B116" s="80"/>
    </row>
    <row r="117" spans="1:3" ht="12.75">
      <c r="A117">
        <v>2</v>
      </c>
      <c r="B117" s="80"/>
      <c r="C117" t="s">
        <v>219</v>
      </c>
    </row>
    <row r="118" spans="2:3" ht="12.75">
      <c r="B118" s="80"/>
      <c r="C118" t="s">
        <v>119</v>
      </c>
    </row>
    <row r="119" ht="12.75">
      <c r="B119" s="80"/>
    </row>
    <row r="120" spans="1:2" ht="12.75">
      <c r="A120" s="33" t="s">
        <v>220</v>
      </c>
      <c r="B120" s="80"/>
    </row>
    <row r="121" ht="12.75">
      <c r="B121" s="80"/>
    </row>
    <row r="122" spans="2:3" ht="12.75">
      <c r="B122" s="80"/>
      <c r="C122" t="s">
        <v>221</v>
      </c>
    </row>
    <row r="123" ht="12.75">
      <c r="B123" s="80"/>
    </row>
    <row r="124" spans="1:3" ht="12.75">
      <c r="A124">
        <v>1</v>
      </c>
      <c r="B124" s="80"/>
      <c r="C124" t="s">
        <v>141</v>
      </c>
    </row>
    <row r="125" spans="2:3" ht="12.75">
      <c r="B125" s="80"/>
      <c r="C125" t="s">
        <v>140</v>
      </c>
    </row>
    <row r="126" spans="2:3" ht="12.75">
      <c r="B126" s="80"/>
      <c r="C126" s="33"/>
    </row>
    <row r="127" spans="1:3" ht="12.75">
      <c r="A127">
        <v>2</v>
      </c>
      <c r="B127" s="80"/>
      <c r="C127" t="s">
        <v>105</v>
      </c>
    </row>
    <row r="128" spans="2:3" ht="12.75">
      <c r="B128" s="80"/>
      <c r="C128" s="27" t="s">
        <v>157</v>
      </c>
    </row>
    <row r="129" spans="2:3" ht="12.75">
      <c r="B129" s="80"/>
      <c r="C129" s="27" t="s">
        <v>158</v>
      </c>
    </row>
    <row r="130" spans="2:3" ht="12.75">
      <c r="B130" s="80"/>
      <c r="C130" s="27" t="s">
        <v>156</v>
      </c>
    </row>
    <row r="131" ht="12.75">
      <c r="B131" s="80"/>
    </row>
    <row r="132" spans="1:3" ht="12.75">
      <c r="A132">
        <v>3</v>
      </c>
      <c r="B132" t="s">
        <v>106</v>
      </c>
      <c r="C132" t="s">
        <v>159</v>
      </c>
    </row>
    <row r="133" spans="2:3" ht="12.75">
      <c r="B133" s="80"/>
      <c r="C133" t="s">
        <v>162</v>
      </c>
    </row>
    <row r="134" spans="2:3" ht="12.75">
      <c r="B134" s="80"/>
      <c r="C134" t="s">
        <v>160</v>
      </c>
    </row>
    <row r="135" spans="2:3" ht="12.75">
      <c r="B135" s="80"/>
      <c r="C135" t="s">
        <v>161</v>
      </c>
    </row>
    <row r="136" ht="12.75">
      <c r="B136" s="80"/>
    </row>
    <row r="137" spans="1:3" ht="12.75">
      <c r="A137">
        <v>4</v>
      </c>
      <c r="B137" s="80"/>
      <c r="C137" t="s">
        <v>120</v>
      </c>
    </row>
    <row r="138" spans="2:3" ht="12.75">
      <c r="B138" s="80"/>
      <c r="C138" t="s">
        <v>111</v>
      </c>
    </row>
    <row r="139" spans="2:3" ht="12.75">
      <c r="B139" s="80"/>
      <c r="C139" t="s">
        <v>110</v>
      </c>
    </row>
    <row r="140" ht="12.75">
      <c r="B140" s="80"/>
    </row>
    <row r="141" spans="1:2" ht="12.75">
      <c r="A141" s="33" t="s">
        <v>222</v>
      </c>
      <c r="B141" s="80"/>
    </row>
    <row r="142" ht="12.75">
      <c r="B142" s="80"/>
    </row>
    <row r="143" spans="2:3" ht="12.75">
      <c r="B143" s="80"/>
      <c r="C143" t="s">
        <v>223</v>
      </c>
    </row>
    <row r="144" spans="2:4" ht="12.75">
      <c r="B144" s="80"/>
      <c r="D144" s="80" t="s">
        <v>170</v>
      </c>
    </row>
    <row r="145" spans="2:4" ht="12.75">
      <c r="B145" s="80"/>
      <c r="D145" s="80" t="s">
        <v>168</v>
      </c>
    </row>
    <row r="146" spans="2:4" ht="12.75">
      <c r="B146" s="80"/>
      <c r="D146" s="80" t="s">
        <v>169</v>
      </c>
    </row>
    <row r="147" ht="12.75">
      <c r="B147" s="80"/>
    </row>
    <row r="148" spans="1:3" ht="12.75">
      <c r="A148">
        <v>1</v>
      </c>
      <c r="B148" s="80"/>
      <c r="C148" t="s">
        <v>164</v>
      </c>
    </row>
    <row r="149" ht="12.75">
      <c r="B149" s="80"/>
    </row>
    <row r="150" spans="1:3" ht="12.75">
      <c r="A150">
        <v>2</v>
      </c>
      <c r="B150" s="80"/>
      <c r="C150" t="s">
        <v>163</v>
      </c>
    </row>
    <row r="151" ht="12.75">
      <c r="B151" s="80"/>
    </row>
    <row r="152" spans="1:3" ht="12.75">
      <c r="A152">
        <v>3</v>
      </c>
      <c r="B152" s="80"/>
      <c r="C152" t="s">
        <v>118</v>
      </c>
    </row>
    <row r="153" ht="12.75">
      <c r="B153" s="80"/>
    </row>
    <row r="154" spans="1:3" ht="12.75">
      <c r="A154">
        <v>4</v>
      </c>
      <c r="B154" s="80"/>
      <c r="C154" t="s">
        <v>224</v>
      </c>
    </row>
    <row r="155" ht="12.75">
      <c r="B155" s="80"/>
    </row>
    <row r="156" spans="1:2" ht="12.75">
      <c r="A156" s="33" t="s">
        <v>225</v>
      </c>
      <c r="B156" s="80"/>
    </row>
    <row r="157" ht="12.75">
      <c r="B157" s="80"/>
    </row>
    <row r="158" spans="2:3" ht="12.75">
      <c r="B158" s="80"/>
      <c r="C158" t="s">
        <v>226</v>
      </c>
    </row>
    <row r="159" spans="2:4" ht="12.75">
      <c r="B159" s="80"/>
      <c r="D159" s="80" t="s">
        <v>165</v>
      </c>
    </row>
    <row r="160" spans="2:4" ht="12.75">
      <c r="B160" s="80"/>
      <c r="D160" s="80" t="s">
        <v>166</v>
      </c>
    </row>
    <row r="161" spans="2:4" ht="12.75">
      <c r="B161" s="80"/>
      <c r="D161" s="80" t="s">
        <v>167</v>
      </c>
    </row>
    <row r="162" ht="12.75">
      <c r="B162" s="80"/>
    </row>
    <row r="163" spans="1:3" ht="12.75">
      <c r="A163">
        <v>1</v>
      </c>
      <c r="B163" s="80"/>
      <c r="C163" t="s">
        <v>117</v>
      </c>
    </row>
    <row r="164" ht="12.75">
      <c r="B164" s="80"/>
    </row>
    <row r="165" spans="2:3" ht="12.75">
      <c r="B165" s="80"/>
      <c r="C165" t="s">
        <v>121</v>
      </c>
    </row>
    <row r="166" spans="2:3" ht="12.75">
      <c r="B166" s="80"/>
      <c r="C166" t="s">
        <v>113</v>
      </c>
    </row>
    <row r="167" ht="12.75">
      <c r="B167" s="80"/>
    </row>
    <row r="168" spans="2:3" ht="12.75">
      <c r="B168" s="80"/>
      <c r="C168" t="s">
        <v>114</v>
      </c>
    </row>
    <row r="169" spans="2:3" ht="12.75">
      <c r="B169" s="80"/>
      <c r="C169" t="s">
        <v>115</v>
      </c>
    </row>
    <row r="170" spans="2:3" ht="12.75">
      <c r="B170" s="80"/>
      <c r="C170" t="s">
        <v>116</v>
      </c>
    </row>
    <row r="171" ht="12.75">
      <c r="B171" s="80"/>
    </row>
    <row r="172" spans="1:3" ht="12.75">
      <c r="A172">
        <v>2</v>
      </c>
      <c r="B172" s="80"/>
      <c r="C172" t="s">
        <v>123</v>
      </c>
    </row>
    <row r="173" ht="12.75">
      <c r="B173" s="80"/>
    </row>
    <row r="174" spans="1:3" ht="12.75">
      <c r="A174">
        <v>3</v>
      </c>
      <c r="B174" s="80"/>
      <c r="C174" t="s">
        <v>122</v>
      </c>
    </row>
    <row r="175" ht="12.75">
      <c r="B175" s="80"/>
    </row>
    <row r="176" spans="1:3" ht="12.75">
      <c r="A176">
        <v>4</v>
      </c>
      <c r="B176" s="80"/>
      <c r="C176" t="s">
        <v>227</v>
      </c>
    </row>
    <row r="177" ht="12.75">
      <c r="B177" s="80"/>
    </row>
    <row r="178" spans="1:2" ht="12.75">
      <c r="A178" s="33" t="s">
        <v>228</v>
      </c>
      <c r="B178" s="80"/>
    </row>
    <row r="179" ht="12.75">
      <c r="B179" s="80"/>
    </row>
    <row r="180" spans="2:3" ht="12.75">
      <c r="B180" s="80"/>
      <c r="C180" t="s">
        <v>229</v>
      </c>
    </row>
    <row r="181" ht="12.75">
      <c r="B181" s="80"/>
    </row>
    <row r="182" spans="1:3" ht="12.75">
      <c r="A182">
        <v>1</v>
      </c>
      <c r="B182" s="80"/>
      <c r="C182" t="s">
        <v>127</v>
      </c>
    </row>
    <row r="183" spans="2:3" ht="12.75">
      <c r="B183" s="80"/>
      <c r="C183" t="s">
        <v>230</v>
      </c>
    </row>
    <row r="184" spans="2:3" ht="12.75">
      <c r="B184" s="80"/>
      <c r="C184" t="s">
        <v>128</v>
      </c>
    </row>
    <row r="185" ht="12.75">
      <c r="B185" s="80"/>
    </row>
    <row r="186" spans="1:3" ht="12.75">
      <c r="A186">
        <v>2</v>
      </c>
      <c r="B186" s="80"/>
      <c r="C186" t="s">
        <v>129</v>
      </c>
    </row>
    <row r="187" ht="12.75">
      <c r="B187" s="80"/>
    </row>
    <row r="188" ht="12.75">
      <c r="B188" s="80"/>
    </row>
    <row r="189" spans="1:13" ht="15.75">
      <c r="A189" s="138" t="s">
        <v>258</v>
      </c>
      <c r="B189" s="139"/>
      <c r="C189" s="140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</row>
    <row r="190" spans="1:13" ht="12.75">
      <c r="A190" s="140"/>
      <c r="B190" s="139"/>
      <c r="C190" s="140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</row>
    <row r="191" spans="1:13" ht="12.75">
      <c r="A191" s="140">
        <v>1</v>
      </c>
      <c r="B191" s="141"/>
      <c r="C191" s="142" t="s">
        <v>259</v>
      </c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</row>
    <row r="192" spans="1:13" ht="12.75">
      <c r="A192" s="137"/>
      <c r="B192" s="143"/>
      <c r="C192" s="144" t="s">
        <v>260</v>
      </c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</row>
    <row r="193" spans="1:13" ht="12.75">
      <c r="A193" s="137"/>
      <c r="B193" s="143"/>
      <c r="C193" s="144" t="s">
        <v>262</v>
      </c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</row>
    <row r="194" spans="1:13" ht="12.75">
      <c r="A194" s="137"/>
      <c r="B194" s="143"/>
      <c r="C194" s="144" t="s">
        <v>261</v>
      </c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</row>
    <row r="195" spans="1:13" ht="12.75">
      <c r="A195" s="137"/>
      <c r="B195" s="143"/>
      <c r="C195" s="144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</row>
    <row r="196" spans="1:13" ht="12.75">
      <c r="A196" s="137">
        <v>2</v>
      </c>
      <c r="B196" s="143"/>
      <c r="C196" s="144" t="s">
        <v>264</v>
      </c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</row>
    <row r="197" spans="1:13" ht="12.75">
      <c r="A197" s="137"/>
      <c r="B197" s="143"/>
      <c r="C197" s="145" t="s">
        <v>263</v>
      </c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</row>
    <row r="198" spans="1:13" ht="12.75">
      <c r="A198" s="137"/>
      <c r="B198" s="143"/>
      <c r="C198" s="145" t="s">
        <v>265</v>
      </c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</row>
    <row r="199" ht="12.75">
      <c r="B199" s="80"/>
    </row>
    <row r="200" spans="1:2" ht="15.75">
      <c r="A200" s="106" t="s">
        <v>184</v>
      </c>
      <c r="B200" s="80"/>
    </row>
    <row r="202" spans="3:7" ht="12.75">
      <c r="C202" t="s">
        <v>185</v>
      </c>
      <c r="G202" s="85"/>
    </row>
    <row r="203" ht="12.75">
      <c r="C203" t="s">
        <v>186</v>
      </c>
    </row>
  </sheetData>
  <sheetProtection password="CF7A"/>
  <mergeCells count="2">
    <mergeCell ref="C3:L3"/>
    <mergeCell ref="C2:L2"/>
  </mergeCells>
  <printOptions horizontalCentered="1"/>
  <pageMargins left="0.5" right="0.5" top="0.5" bottom="0.5" header="0" footer="0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7"/>
    <pageSetUpPr fitToPage="1"/>
  </sheetPr>
  <dimension ref="A2:K119"/>
  <sheetViews>
    <sheetView showGridLines="0" tabSelected="1" zoomScalePageLayoutView="0" workbookViewId="0" topLeftCell="A1">
      <pane ySplit="25" topLeftCell="A26" activePane="bottomLeft" state="frozen"/>
      <selection pane="topLeft" activeCell="A1" sqref="A1"/>
      <selection pane="bottomLeft" activeCell="J69" sqref="J69"/>
    </sheetView>
  </sheetViews>
  <sheetFormatPr defaultColWidth="9.140625" defaultRowHeight="12.75"/>
  <cols>
    <col min="1" max="1" width="7.140625" style="8" customWidth="1"/>
    <col min="2" max="2" width="10.57421875" style="8" customWidth="1"/>
    <col min="3" max="3" width="15.8515625" style="8" customWidth="1"/>
    <col min="4" max="4" width="10.28125" style="8" customWidth="1"/>
    <col min="5" max="5" width="9.8515625" style="8" customWidth="1"/>
    <col min="6" max="6" width="17.28125" style="8" customWidth="1"/>
    <col min="7" max="7" width="16.57421875" style="8" customWidth="1"/>
    <col min="8" max="8" width="9.140625" style="8" customWidth="1"/>
    <col min="9" max="9" width="10.57421875" style="8" customWidth="1"/>
    <col min="10" max="16384" width="9.140625" style="8" customWidth="1"/>
  </cols>
  <sheetData>
    <row r="2" spans="1:11" ht="15.75">
      <c r="A2" s="104" t="s">
        <v>30</v>
      </c>
      <c r="B2" s="7"/>
      <c r="C2" s="7"/>
      <c r="D2" s="7"/>
      <c r="E2" s="7"/>
      <c r="F2" s="7"/>
      <c r="G2" s="187" t="str">
        <f>IF(C7&gt;=0,("Project:  "&amp;C6&amp;" - "&amp;C7&amp;" - "&amp;C8),"")</f>
        <v>Project:  0 - 00000 - 000</v>
      </c>
      <c r="H2" s="188"/>
      <c r="I2" s="188"/>
      <c r="K2" s="103" t="s">
        <v>210</v>
      </c>
    </row>
    <row r="3" spans="8:11" ht="12.75">
      <c r="H3" s="28" t="s">
        <v>268</v>
      </c>
      <c r="I3" s="148"/>
      <c r="K3" s="103" t="s">
        <v>211</v>
      </c>
    </row>
    <row r="4" spans="8:11" ht="12.75">
      <c r="H4" s="28" t="s">
        <v>218</v>
      </c>
      <c r="I4" s="164"/>
      <c r="K4" s="103"/>
    </row>
    <row r="5" spans="3:9" ht="9.75" customHeight="1">
      <c r="C5" s="9" t="s">
        <v>24</v>
      </c>
      <c r="D5" s="9" t="s">
        <v>17</v>
      </c>
      <c r="I5" s="165"/>
    </row>
    <row r="6" spans="1:11" ht="12.75">
      <c r="A6" s="10" t="s">
        <v>18</v>
      </c>
      <c r="B6" s="10"/>
      <c r="C6" s="171">
        <v>0</v>
      </c>
      <c r="D6" s="189" t="str">
        <f>IF(C6=207,"University of Virginia",IF(C6=209,"University of Virginia Medical Center",IF(C6=246,"University of Virginia's College at Wise",IF(C6=948,"Southwest Virginia Higher Education Center","*****   Please enter an Agency Code   *****"))))</f>
        <v>*****   Please enter an Agency Code   *****</v>
      </c>
      <c r="E6" s="182"/>
      <c r="F6" s="182"/>
      <c r="G6" s="182"/>
      <c r="H6" s="182"/>
      <c r="I6" s="190"/>
      <c r="K6" s="103" t="s">
        <v>194</v>
      </c>
    </row>
    <row r="7" spans="1:11" ht="12.75">
      <c r="A7" s="10" t="s">
        <v>19</v>
      </c>
      <c r="B7" s="10"/>
      <c r="C7" s="170" t="s">
        <v>267</v>
      </c>
      <c r="D7" s="181"/>
      <c r="E7" s="182"/>
      <c r="F7" s="182"/>
      <c r="G7" s="182"/>
      <c r="H7" s="182"/>
      <c r="I7" s="183"/>
      <c r="K7" s="103" t="s">
        <v>201</v>
      </c>
    </row>
    <row r="8" spans="1:11" ht="12.75">
      <c r="A8" s="10" t="s">
        <v>20</v>
      </c>
      <c r="B8" s="10"/>
      <c r="C8" s="170" t="s">
        <v>266</v>
      </c>
      <c r="D8" s="181"/>
      <c r="E8" s="182"/>
      <c r="F8" s="182"/>
      <c r="G8" s="182"/>
      <c r="H8" s="182"/>
      <c r="I8" s="183"/>
      <c r="K8" s="103" t="s">
        <v>202</v>
      </c>
    </row>
    <row r="9" spans="1:11" ht="12.75">
      <c r="A9" s="11" t="s">
        <v>21</v>
      </c>
      <c r="D9" s="181"/>
      <c r="E9" s="182"/>
      <c r="F9" s="182"/>
      <c r="G9" s="182"/>
      <c r="H9" s="182"/>
      <c r="I9" s="183"/>
      <c r="K9" s="103" t="s">
        <v>203</v>
      </c>
    </row>
    <row r="10" spans="1:11" ht="12.75">
      <c r="A10" s="12" t="s">
        <v>22</v>
      </c>
      <c r="D10" s="184"/>
      <c r="E10" s="185"/>
      <c r="F10" s="185"/>
      <c r="G10" s="185"/>
      <c r="H10" s="185"/>
      <c r="I10" s="186"/>
      <c r="K10" s="103" t="s">
        <v>207</v>
      </c>
    </row>
    <row r="11" spans="1:11" ht="12.75">
      <c r="A11" s="12" t="s">
        <v>23</v>
      </c>
      <c r="B11" s="11"/>
      <c r="C11" s="11"/>
      <c r="D11" s="184"/>
      <c r="E11" s="185"/>
      <c r="F11" s="185"/>
      <c r="G11" s="185"/>
      <c r="H11" s="185"/>
      <c r="I11" s="186"/>
      <c r="K11" s="103" t="s">
        <v>209</v>
      </c>
    </row>
    <row r="12" spans="1:11" ht="12.75">
      <c r="A12" s="11"/>
      <c r="D12" s="119"/>
      <c r="I12" s="46"/>
      <c r="K12" s="103" t="s">
        <v>208</v>
      </c>
    </row>
    <row r="13" spans="1:9" ht="12.75">
      <c r="A13" s="11" t="s">
        <v>308</v>
      </c>
      <c r="D13" s="172"/>
      <c r="F13" s="58" t="s">
        <v>13</v>
      </c>
      <c r="G13" s="147">
        <v>100000</v>
      </c>
      <c r="H13" s="42" t="s">
        <v>328</v>
      </c>
      <c r="I13" s="172"/>
    </row>
    <row r="14" spans="1:11" ht="12.75">
      <c r="A14" s="11" t="s">
        <v>25</v>
      </c>
      <c r="D14" s="146"/>
      <c r="F14" s="59" t="s">
        <v>14</v>
      </c>
      <c r="G14" s="49">
        <f>SUMIF(C26:C118,"&gt;=0",C26:C118)</f>
        <v>0</v>
      </c>
      <c r="H14" s="41"/>
      <c r="I14" s="71"/>
      <c r="K14" s="103" t="s">
        <v>195</v>
      </c>
    </row>
    <row r="15" spans="1:11" ht="12.75">
      <c r="A15" s="11" t="s">
        <v>26</v>
      </c>
      <c r="D15" s="146"/>
      <c r="F15" s="60" t="s">
        <v>36</v>
      </c>
      <c r="G15" s="50">
        <f>SUMIF(C26:C118,"&lt;0",C26:C118)</f>
        <v>0</v>
      </c>
      <c r="H15" s="41"/>
      <c r="I15" s="69"/>
      <c r="K15" s="103" t="s">
        <v>204</v>
      </c>
    </row>
    <row r="16" spans="1:11" ht="12.75">
      <c r="A16" s="11" t="s">
        <v>27</v>
      </c>
      <c r="D16" s="42">
        <f>SUM(D26:D118)</f>
        <v>0</v>
      </c>
      <c r="E16" s="8" t="s">
        <v>35</v>
      </c>
      <c r="F16" s="61" t="s">
        <v>15</v>
      </c>
      <c r="G16" s="39">
        <f>SUM(C26:C118)</f>
        <v>0</v>
      </c>
      <c r="H16" s="114">
        <f>IF(G13=0,0,+G16/G13)</f>
        <v>0</v>
      </c>
      <c r="I16" s="68"/>
      <c r="K16" s="103" t="s">
        <v>198</v>
      </c>
    </row>
    <row r="17" spans="1:11" ht="13.5" thickBot="1">
      <c r="A17" s="11" t="s">
        <v>28</v>
      </c>
      <c r="D17" s="92">
        <f>+D15+D16</f>
        <v>0</v>
      </c>
      <c r="F17" s="62" t="s">
        <v>16</v>
      </c>
      <c r="G17" s="40">
        <f>+G13+G16</f>
        <v>100000</v>
      </c>
      <c r="H17" s="64"/>
      <c r="I17" s="68"/>
      <c r="K17" s="103" t="s">
        <v>199</v>
      </c>
    </row>
    <row r="18" spans="1:11" ht="13.5" customHeight="1" thickBot="1" thickTop="1">
      <c r="A18" s="74"/>
      <c r="B18" s="36"/>
      <c r="C18" s="36"/>
      <c r="D18" s="37"/>
      <c r="E18" s="36"/>
      <c r="F18" s="38"/>
      <c r="G18" s="72"/>
      <c r="H18" s="36"/>
      <c r="I18" s="73"/>
      <c r="K18" s="103" t="s">
        <v>200</v>
      </c>
    </row>
    <row r="19" spans="7:9" ht="7.5" customHeight="1">
      <c r="G19" s="14"/>
      <c r="I19" s="13"/>
    </row>
    <row r="20" spans="1:11" s="16" customFormat="1" ht="15.75">
      <c r="A20" s="105" t="s">
        <v>10</v>
      </c>
      <c r="D20" s="160"/>
      <c r="E20" s="161"/>
      <c r="F20" s="162"/>
      <c r="G20" s="163"/>
      <c r="H20" s="166"/>
      <c r="I20" s="116"/>
      <c r="K20" s="103" t="s">
        <v>206</v>
      </c>
    </row>
    <row r="21" spans="1:11" s="16" customFormat="1" ht="15.75">
      <c r="A21" s="15"/>
      <c r="C21" s="17" t="s">
        <v>34</v>
      </c>
      <c r="D21" s="18">
        <f>MAX(A26:A118)</f>
        <v>0</v>
      </c>
      <c r="K21" s="103" t="s">
        <v>205</v>
      </c>
    </row>
    <row r="22" spans="8:9" s="18" customFormat="1" ht="12">
      <c r="H22" s="18" t="s">
        <v>2</v>
      </c>
      <c r="I22" s="18" t="s">
        <v>3</v>
      </c>
    </row>
    <row r="23" spans="1:9" s="18" customFormat="1" ht="12">
      <c r="A23" s="56" t="s">
        <v>6</v>
      </c>
      <c r="B23" s="18" t="s">
        <v>6</v>
      </c>
      <c r="C23" s="18" t="s">
        <v>6</v>
      </c>
      <c r="D23" s="18" t="s">
        <v>7</v>
      </c>
      <c r="E23" s="18" t="s">
        <v>247</v>
      </c>
      <c r="F23" s="18" t="s">
        <v>31</v>
      </c>
      <c r="G23" s="18" t="s">
        <v>3</v>
      </c>
      <c r="H23" s="18" t="s">
        <v>7</v>
      </c>
      <c r="I23" s="18" t="s">
        <v>4</v>
      </c>
    </row>
    <row r="24" spans="1:9" s="18" customFormat="1" ht="12">
      <c r="A24" s="18" t="s">
        <v>29</v>
      </c>
      <c r="B24" s="18" t="s">
        <v>29</v>
      </c>
      <c r="C24" s="18" t="s">
        <v>29</v>
      </c>
      <c r="D24" s="18" t="s">
        <v>8</v>
      </c>
      <c r="E24" s="18" t="s">
        <v>12</v>
      </c>
      <c r="F24" s="18" t="s">
        <v>6</v>
      </c>
      <c r="G24" s="18" t="s">
        <v>4</v>
      </c>
      <c r="H24" s="18" t="s">
        <v>8</v>
      </c>
      <c r="I24" s="18" t="s">
        <v>33</v>
      </c>
    </row>
    <row r="25" spans="1:9" s="18" customFormat="1" ht="12">
      <c r="A25" s="55" t="s">
        <v>37</v>
      </c>
      <c r="B25" s="19" t="s">
        <v>0</v>
      </c>
      <c r="C25" s="19" t="s">
        <v>1</v>
      </c>
      <c r="D25" s="19" t="s">
        <v>9</v>
      </c>
      <c r="E25" s="19" t="s">
        <v>11</v>
      </c>
      <c r="F25" s="19" t="s">
        <v>32</v>
      </c>
      <c r="G25" s="19" t="s">
        <v>5</v>
      </c>
      <c r="H25" s="19" t="s">
        <v>9</v>
      </c>
      <c r="I25" s="19" t="s">
        <v>0</v>
      </c>
    </row>
    <row r="26" spans="1:9" ht="12.75">
      <c r="A26" s="4"/>
      <c r="B26" s="88"/>
      <c r="C26" s="3"/>
      <c r="D26" s="4"/>
      <c r="E26" s="20">
        <f>IF(A26="","",IF(C26&lt;&gt;0,IF(OR(ABS(F26)&gt;(0.25*$G$13),ABS(C26)&gt;50000),"YES","NO")))</f>
      </c>
      <c r="F26" s="21">
        <f>C26</f>
        <v>0</v>
      </c>
      <c r="G26" s="21">
        <f aca="true" t="shared" si="0" ref="G26:G57">IF(A26="","",+$G$13+F26)</f>
      </c>
      <c r="H26" s="20">
        <f>D26</f>
        <v>0</v>
      </c>
      <c r="I26" s="22">
        <f aca="true" t="shared" si="1" ref="I26:I57">IF(A26="","",$D$15+H26)</f>
      </c>
    </row>
    <row r="27" spans="1:9" ht="12.75">
      <c r="A27" s="6"/>
      <c r="B27" s="89"/>
      <c r="C27" s="5"/>
      <c r="D27" s="6"/>
      <c r="E27" s="20">
        <f aca="true" t="shared" si="2" ref="E27:E90">IF(A27="","",IF(C27&lt;&gt;0,IF(OR(ABS(F27)&gt;(0.25*$G$13),ABS(C27)&gt;50000),"YES","NO")))</f>
      </c>
      <c r="F27" s="23">
        <f aca="true" t="shared" si="3" ref="F27:F58">IF(A27="","",F26+C27)</f>
      </c>
      <c r="G27" s="21">
        <f t="shared" si="0"/>
      </c>
      <c r="H27" s="24">
        <f aca="true" t="shared" si="4" ref="H27:H58">IF(A27="","",H26+D27)</f>
      </c>
      <c r="I27" s="22">
        <f t="shared" si="1"/>
      </c>
    </row>
    <row r="28" spans="1:9" ht="12.75">
      <c r="A28" s="6"/>
      <c r="B28" s="89"/>
      <c r="C28" s="5"/>
      <c r="D28" s="6"/>
      <c r="E28" s="20">
        <f t="shared" si="2"/>
      </c>
      <c r="F28" s="23">
        <f t="shared" si="3"/>
      </c>
      <c r="G28" s="21">
        <f t="shared" si="0"/>
      </c>
      <c r="H28" s="24">
        <f t="shared" si="4"/>
      </c>
      <c r="I28" s="22">
        <f t="shared" si="1"/>
      </c>
    </row>
    <row r="29" spans="1:9" ht="12.75">
      <c r="A29" s="6"/>
      <c r="B29" s="89"/>
      <c r="C29" s="5"/>
      <c r="D29" s="6"/>
      <c r="E29" s="20">
        <f t="shared" si="2"/>
      </c>
      <c r="F29" s="23">
        <f t="shared" si="3"/>
      </c>
      <c r="G29" s="21">
        <f t="shared" si="0"/>
      </c>
      <c r="H29" s="24">
        <f t="shared" si="4"/>
      </c>
      <c r="I29" s="22">
        <f t="shared" si="1"/>
      </c>
    </row>
    <row r="30" spans="1:9" ht="12.75">
      <c r="A30" s="6"/>
      <c r="B30" s="89"/>
      <c r="C30" s="5"/>
      <c r="D30" s="6"/>
      <c r="E30" s="20">
        <f t="shared" si="2"/>
      </c>
      <c r="F30" s="23">
        <f t="shared" si="3"/>
      </c>
      <c r="G30" s="21">
        <f t="shared" si="0"/>
      </c>
      <c r="H30" s="24">
        <f t="shared" si="4"/>
      </c>
      <c r="I30" s="22">
        <f t="shared" si="1"/>
      </c>
    </row>
    <row r="31" spans="1:9" ht="12.75">
      <c r="A31" s="6"/>
      <c r="B31" s="89"/>
      <c r="C31" s="5"/>
      <c r="D31" s="6"/>
      <c r="E31" s="20">
        <f t="shared" si="2"/>
      </c>
      <c r="F31" s="23">
        <f t="shared" si="3"/>
      </c>
      <c r="G31" s="21">
        <f t="shared" si="0"/>
      </c>
      <c r="H31" s="24">
        <f t="shared" si="4"/>
      </c>
      <c r="I31" s="22">
        <f t="shared" si="1"/>
      </c>
    </row>
    <row r="32" spans="1:9" ht="12.75">
      <c r="A32" s="6"/>
      <c r="B32" s="89"/>
      <c r="C32" s="5"/>
      <c r="D32" s="6"/>
      <c r="E32" s="20">
        <f t="shared" si="2"/>
      </c>
      <c r="F32" s="23">
        <f t="shared" si="3"/>
      </c>
      <c r="G32" s="21">
        <f t="shared" si="0"/>
      </c>
      <c r="H32" s="24">
        <f t="shared" si="4"/>
      </c>
      <c r="I32" s="22">
        <f t="shared" si="1"/>
      </c>
    </row>
    <row r="33" spans="1:9" ht="12.75">
      <c r="A33" s="6"/>
      <c r="B33" s="89"/>
      <c r="C33" s="5"/>
      <c r="D33" s="6"/>
      <c r="E33" s="20">
        <f t="shared" si="2"/>
      </c>
      <c r="F33" s="23">
        <f t="shared" si="3"/>
      </c>
      <c r="G33" s="21">
        <f t="shared" si="0"/>
      </c>
      <c r="H33" s="24">
        <f t="shared" si="4"/>
      </c>
      <c r="I33" s="22">
        <f t="shared" si="1"/>
      </c>
    </row>
    <row r="34" spans="1:9" ht="12.75">
      <c r="A34" s="6"/>
      <c r="B34" s="89"/>
      <c r="C34" s="5"/>
      <c r="D34" s="6"/>
      <c r="E34" s="20">
        <f t="shared" si="2"/>
      </c>
      <c r="F34" s="23">
        <f t="shared" si="3"/>
      </c>
      <c r="G34" s="21">
        <f t="shared" si="0"/>
      </c>
      <c r="H34" s="24">
        <f t="shared" si="4"/>
      </c>
      <c r="I34" s="22">
        <f t="shared" si="1"/>
      </c>
    </row>
    <row r="35" spans="1:9" ht="12.75">
      <c r="A35" s="6"/>
      <c r="B35" s="89"/>
      <c r="C35" s="5"/>
      <c r="D35" s="6"/>
      <c r="E35" s="20">
        <f t="shared" si="2"/>
      </c>
      <c r="F35" s="23">
        <f t="shared" si="3"/>
      </c>
      <c r="G35" s="21">
        <f t="shared" si="0"/>
      </c>
      <c r="H35" s="24">
        <f t="shared" si="4"/>
      </c>
      <c r="I35" s="22">
        <f t="shared" si="1"/>
      </c>
    </row>
    <row r="36" spans="1:9" ht="12.75">
      <c r="A36" s="6"/>
      <c r="B36" s="89"/>
      <c r="C36" s="5"/>
      <c r="D36" s="6"/>
      <c r="E36" s="20">
        <f t="shared" si="2"/>
      </c>
      <c r="F36" s="23">
        <f t="shared" si="3"/>
      </c>
      <c r="G36" s="21">
        <f t="shared" si="0"/>
      </c>
      <c r="H36" s="24">
        <f t="shared" si="4"/>
      </c>
      <c r="I36" s="22">
        <f t="shared" si="1"/>
      </c>
    </row>
    <row r="37" spans="1:9" ht="12.75">
      <c r="A37" s="6"/>
      <c r="B37" s="89"/>
      <c r="C37" s="5"/>
      <c r="D37" s="6"/>
      <c r="E37" s="20">
        <f t="shared" si="2"/>
      </c>
      <c r="F37" s="23">
        <f t="shared" si="3"/>
      </c>
      <c r="G37" s="21">
        <f t="shared" si="0"/>
      </c>
      <c r="H37" s="24">
        <f t="shared" si="4"/>
      </c>
      <c r="I37" s="22">
        <f t="shared" si="1"/>
      </c>
    </row>
    <row r="38" spans="1:9" ht="12.75">
      <c r="A38" s="6"/>
      <c r="B38" s="89"/>
      <c r="C38" s="5"/>
      <c r="D38" s="6"/>
      <c r="E38" s="20">
        <f t="shared" si="2"/>
      </c>
      <c r="F38" s="23">
        <f t="shared" si="3"/>
      </c>
      <c r="G38" s="21">
        <f t="shared" si="0"/>
      </c>
      <c r="H38" s="24">
        <f t="shared" si="4"/>
      </c>
      <c r="I38" s="22">
        <f t="shared" si="1"/>
      </c>
    </row>
    <row r="39" spans="1:9" ht="12.75">
      <c r="A39" s="6"/>
      <c r="B39" s="89"/>
      <c r="C39" s="5"/>
      <c r="D39" s="6"/>
      <c r="E39" s="20">
        <f t="shared" si="2"/>
      </c>
      <c r="F39" s="23">
        <f t="shared" si="3"/>
      </c>
      <c r="G39" s="21">
        <f t="shared" si="0"/>
      </c>
      <c r="H39" s="24">
        <f t="shared" si="4"/>
      </c>
      <c r="I39" s="22">
        <f t="shared" si="1"/>
      </c>
    </row>
    <row r="40" spans="1:9" ht="12.75">
      <c r="A40" s="6"/>
      <c r="B40" s="89"/>
      <c r="C40" s="5"/>
      <c r="D40" s="6"/>
      <c r="E40" s="20">
        <f t="shared" si="2"/>
      </c>
      <c r="F40" s="23">
        <f t="shared" si="3"/>
      </c>
      <c r="G40" s="21">
        <f t="shared" si="0"/>
      </c>
      <c r="H40" s="24">
        <f t="shared" si="4"/>
      </c>
      <c r="I40" s="22">
        <f t="shared" si="1"/>
      </c>
    </row>
    <row r="41" spans="1:9" ht="12.75">
      <c r="A41" s="6"/>
      <c r="B41" s="89"/>
      <c r="C41" s="5"/>
      <c r="D41" s="6"/>
      <c r="E41" s="20">
        <f t="shared" si="2"/>
      </c>
      <c r="F41" s="23">
        <f t="shared" si="3"/>
      </c>
      <c r="G41" s="21">
        <f t="shared" si="0"/>
      </c>
      <c r="H41" s="24">
        <f t="shared" si="4"/>
      </c>
      <c r="I41" s="22">
        <f t="shared" si="1"/>
      </c>
    </row>
    <row r="42" spans="1:9" ht="12.75">
      <c r="A42" s="6"/>
      <c r="B42" s="89"/>
      <c r="C42" s="5"/>
      <c r="D42" s="6"/>
      <c r="E42" s="20">
        <f t="shared" si="2"/>
      </c>
      <c r="F42" s="23">
        <f t="shared" si="3"/>
      </c>
      <c r="G42" s="21">
        <f t="shared" si="0"/>
      </c>
      <c r="H42" s="24">
        <f t="shared" si="4"/>
      </c>
      <c r="I42" s="22">
        <f t="shared" si="1"/>
      </c>
    </row>
    <row r="43" spans="1:9" ht="12.75">
      <c r="A43" s="6"/>
      <c r="B43" s="89"/>
      <c r="C43" s="5"/>
      <c r="D43" s="6"/>
      <c r="E43" s="20">
        <f t="shared" si="2"/>
      </c>
      <c r="F43" s="23">
        <f t="shared" si="3"/>
      </c>
      <c r="G43" s="21">
        <f t="shared" si="0"/>
      </c>
      <c r="H43" s="24">
        <f t="shared" si="4"/>
      </c>
      <c r="I43" s="22">
        <f t="shared" si="1"/>
      </c>
    </row>
    <row r="44" spans="1:9" ht="12.75">
      <c r="A44" s="6"/>
      <c r="B44" s="89"/>
      <c r="C44" s="5"/>
      <c r="D44" s="6"/>
      <c r="E44" s="20">
        <f t="shared" si="2"/>
      </c>
      <c r="F44" s="23">
        <f t="shared" si="3"/>
      </c>
      <c r="G44" s="21">
        <f t="shared" si="0"/>
      </c>
      <c r="H44" s="24">
        <f t="shared" si="4"/>
      </c>
      <c r="I44" s="22">
        <f t="shared" si="1"/>
      </c>
    </row>
    <row r="45" spans="1:9" ht="12.75">
      <c r="A45" s="6"/>
      <c r="B45" s="89"/>
      <c r="C45" s="5"/>
      <c r="D45" s="6"/>
      <c r="E45" s="20">
        <f t="shared" si="2"/>
      </c>
      <c r="F45" s="23">
        <f t="shared" si="3"/>
      </c>
      <c r="G45" s="21">
        <f t="shared" si="0"/>
      </c>
      <c r="H45" s="24">
        <f t="shared" si="4"/>
      </c>
      <c r="I45" s="22">
        <f t="shared" si="1"/>
      </c>
    </row>
    <row r="46" spans="1:9" ht="12.75">
      <c r="A46" s="6"/>
      <c r="B46" s="89"/>
      <c r="C46" s="5"/>
      <c r="D46" s="6"/>
      <c r="E46" s="20">
        <f t="shared" si="2"/>
      </c>
      <c r="F46" s="23">
        <f t="shared" si="3"/>
      </c>
      <c r="G46" s="21">
        <f t="shared" si="0"/>
      </c>
      <c r="H46" s="24">
        <f t="shared" si="4"/>
      </c>
      <c r="I46" s="22">
        <f t="shared" si="1"/>
      </c>
    </row>
    <row r="47" spans="1:9" ht="12.75">
      <c r="A47" s="6"/>
      <c r="B47" s="89"/>
      <c r="C47" s="5"/>
      <c r="D47" s="6"/>
      <c r="E47" s="20">
        <f t="shared" si="2"/>
      </c>
      <c r="F47" s="23">
        <f t="shared" si="3"/>
      </c>
      <c r="G47" s="21">
        <f t="shared" si="0"/>
      </c>
      <c r="H47" s="24">
        <f t="shared" si="4"/>
      </c>
      <c r="I47" s="22">
        <f t="shared" si="1"/>
      </c>
    </row>
    <row r="48" spans="1:9" ht="12.75">
      <c r="A48" s="6"/>
      <c r="B48" s="89"/>
      <c r="C48" s="5"/>
      <c r="D48" s="6"/>
      <c r="E48" s="20">
        <f t="shared" si="2"/>
      </c>
      <c r="F48" s="23">
        <f t="shared" si="3"/>
      </c>
      <c r="G48" s="21">
        <f t="shared" si="0"/>
      </c>
      <c r="H48" s="24">
        <f t="shared" si="4"/>
      </c>
      <c r="I48" s="22">
        <f t="shared" si="1"/>
      </c>
    </row>
    <row r="49" spans="1:9" ht="12.75">
      <c r="A49" s="6"/>
      <c r="B49" s="89"/>
      <c r="C49" s="5"/>
      <c r="D49" s="6"/>
      <c r="E49" s="20">
        <f t="shared" si="2"/>
      </c>
      <c r="F49" s="23">
        <f t="shared" si="3"/>
      </c>
      <c r="G49" s="21">
        <f t="shared" si="0"/>
      </c>
      <c r="H49" s="24">
        <f t="shared" si="4"/>
      </c>
      <c r="I49" s="22">
        <f t="shared" si="1"/>
      </c>
    </row>
    <row r="50" spans="1:9" ht="12.75">
      <c r="A50" s="6"/>
      <c r="B50" s="89"/>
      <c r="C50" s="5"/>
      <c r="D50" s="6"/>
      <c r="E50" s="20">
        <f t="shared" si="2"/>
      </c>
      <c r="F50" s="23">
        <f t="shared" si="3"/>
      </c>
      <c r="G50" s="21">
        <f t="shared" si="0"/>
      </c>
      <c r="H50" s="24">
        <f t="shared" si="4"/>
      </c>
      <c r="I50" s="22">
        <f t="shared" si="1"/>
      </c>
    </row>
    <row r="51" spans="1:9" ht="12.75">
      <c r="A51" s="6"/>
      <c r="B51" s="89"/>
      <c r="C51" s="5"/>
      <c r="D51" s="6"/>
      <c r="E51" s="20">
        <f t="shared" si="2"/>
      </c>
      <c r="F51" s="23">
        <f t="shared" si="3"/>
      </c>
      <c r="G51" s="21">
        <f t="shared" si="0"/>
      </c>
      <c r="H51" s="24">
        <f t="shared" si="4"/>
      </c>
      <c r="I51" s="22">
        <f t="shared" si="1"/>
      </c>
    </row>
    <row r="52" spans="1:9" ht="12.75">
      <c r="A52" s="6"/>
      <c r="B52" s="89"/>
      <c r="C52" s="5"/>
      <c r="D52" s="6"/>
      <c r="E52" s="20">
        <f t="shared" si="2"/>
      </c>
      <c r="F52" s="23">
        <f t="shared" si="3"/>
      </c>
      <c r="G52" s="21">
        <f t="shared" si="0"/>
      </c>
      <c r="H52" s="24">
        <f t="shared" si="4"/>
      </c>
      <c r="I52" s="22">
        <f t="shared" si="1"/>
      </c>
    </row>
    <row r="53" spans="1:9" ht="12.75">
      <c r="A53" s="6"/>
      <c r="B53" s="89"/>
      <c r="C53" s="5"/>
      <c r="D53" s="6"/>
      <c r="E53" s="20">
        <f t="shared" si="2"/>
      </c>
      <c r="F53" s="23">
        <f t="shared" si="3"/>
      </c>
      <c r="G53" s="21">
        <f t="shared" si="0"/>
      </c>
      <c r="H53" s="24">
        <f t="shared" si="4"/>
      </c>
      <c r="I53" s="22">
        <f t="shared" si="1"/>
      </c>
    </row>
    <row r="54" spans="1:9" ht="12.75">
      <c r="A54" s="6"/>
      <c r="B54" s="89"/>
      <c r="C54" s="5"/>
      <c r="D54" s="6"/>
      <c r="E54" s="20">
        <f t="shared" si="2"/>
      </c>
      <c r="F54" s="23">
        <f t="shared" si="3"/>
      </c>
      <c r="G54" s="21">
        <f t="shared" si="0"/>
      </c>
      <c r="H54" s="24">
        <f t="shared" si="4"/>
      </c>
      <c r="I54" s="22">
        <f t="shared" si="1"/>
      </c>
    </row>
    <row r="55" spans="1:9" ht="12.75">
      <c r="A55" s="6"/>
      <c r="B55" s="89"/>
      <c r="C55" s="5"/>
      <c r="D55" s="6"/>
      <c r="E55" s="20">
        <f t="shared" si="2"/>
      </c>
      <c r="F55" s="23">
        <f t="shared" si="3"/>
      </c>
      <c r="G55" s="21">
        <f t="shared" si="0"/>
      </c>
      <c r="H55" s="24">
        <f t="shared" si="4"/>
      </c>
      <c r="I55" s="22">
        <f t="shared" si="1"/>
      </c>
    </row>
    <row r="56" spans="1:9" ht="12.75">
      <c r="A56" s="6"/>
      <c r="B56" s="89"/>
      <c r="C56" s="5"/>
      <c r="D56" s="6"/>
      <c r="E56" s="20">
        <f t="shared" si="2"/>
      </c>
      <c r="F56" s="23">
        <f t="shared" si="3"/>
      </c>
      <c r="G56" s="21">
        <f t="shared" si="0"/>
      </c>
      <c r="H56" s="24">
        <f t="shared" si="4"/>
      </c>
      <c r="I56" s="22">
        <f t="shared" si="1"/>
      </c>
    </row>
    <row r="57" spans="1:9" ht="12.75">
      <c r="A57" s="6"/>
      <c r="B57" s="89"/>
      <c r="C57" s="5"/>
      <c r="D57" s="6"/>
      <c r="E57" s="20">
        <f t="shared" si="2"/>
      </c>
      <c r="F57" s="23">
        <f t="shared" si="3"/>
      </c>
      <c r="G57" s="21">
        <f t="shared" si="0"/>
      </c>
      <c r="H57" s="24">
        <f t="shared" si="4"/>
      </c>
      <c r="I57" s="22">
        <f t="shared" si="1"/>
      </c>
    </row>
    <row r="58" spans="1:9" ht="12.75">
      <c r="A58" s="6"/>
      <c r="B58" s="89"/>
      <c r="C58" s="5"/>
      <c r="D58" s="6"/>
      <c r="E58" s="20">
        <f t="shared" si="2"/>
      </c>
      <c r="F58" s="23">
        <f t="shared" si="3"/>
      </c>
      <c r="G58" s="21">
        <f aca="true" t="shared" si="5" ref="G58:G89">IF(A58="","",+$G$13+F58)</f>
      </c>
      <c r="H58" s="24">
        <f t="shared" si="4"/>
      </c>
      <c r="I58" s="22">
        <f aca="true" t="shared" si="6" ref="I58:I89">IF(A58="","",$D$15+H58)</f>
      </c>
    </row>
    <row r="59" spans="1:9" ht="12.75">
      <c r="A59" s="6"/>
      <c r="B59" s="89"/>
      <c r="C59" s="5"/>
      <c r="D59" s="6"/>
      <c r="E59" s="20">
        <f t="shared" si="2"/>
      </c>
      <c r="F59" s="23">
        <f aca="true" t="shared" si="7" ref="F59:F90">IF(A59="","",F58+C59)</f>
      </c>
      <c r="G59" s="21">
        <f t="shared" si="5"/>
      </c>
      <c r="H59" s="24">
        <f aca="true" t="shared" si="8" ref="H59:H90">IF(A59="","",H58+D59)</f>
      </c>
      <c r="I59" s="22">
        <f t="shared" si="6"/>
      </c>
    </row>
    <row r="60" spans="1:9" ht="12.75">
      <c r="A60" s="6"/>
      <c r="B60" s="89"/>
      <c r="C60" s="5"/>
      <c r="D60" s="6"/>
      <c r="E60" s="20">
        <f t="shared" si="2"/>
      </c>
      <c r="F60" s="23">
        <f t="shared" si="7"/>
      </c>
      <c r="G60" s="21">
        <f t="shared" si="5"/>
      </c>
      <c r="H60" s="24">
        <f t="shared" si="8"/>
      </c>
      <c r="I60" s="22">
        <f t="shared" si="6"/>
      </c>
    </row>
    <row r="61" spans="1:9" ht="12.75">
      <c r="A61" s="6"/>
      <c r="B61" s="89"/>
      <c r="C61" s="5"/>
      <c r="D61" s="6"/>
      <c r="E61" s="20">
        <f t="shared" si="2"/>
      </c>
      <c r="F61" s="23">
        <f t="shared" si="7"/>
      </c>
      <c r="G61" s="21">
        <f t="shared" si="5"/>
      </c>
      <c r="H61" s="24">
        <f t="shared" si="8"/>
      </c>
      <c r="I61" s="22">
        <f t="shared" si="6"/>
      </c>
    </row>
    <row r="62" spans="1:9" ht="12.75">
      <c r="A62" s="6"/>
      <c r="B62" s="89"/>
      <c r="C62" s="5"/>
      <c r="D62" s="6"/>
      <c r="E62" s="20">
        <f t="shared" si="2"/>
      </c>
      <c r="F62" s="23">
        <f t="shared" si="7"/>
      </c>
      <c r="G62" s="21">
        <f t="shared" si="5"/>
      </c>
      <c r="H62" s="24">
        <f t="shared" si="8"/>
      </c>
      <c r="I62" s="22">
        <f t="shared" si="6"/>
      </c>
    </row>
    <row r="63" spans="1:9" ht="12.75">
      <c r="A63" s="6"/>
      <c r="B63" s="89"/>
      <c r="C63" s="5"/>
      <c r="D63" s="6"/>
      <c r="E63" s="20">
        <f t="shared" si="2"/>
      </c>
      <c r="F63" s="23">
        <f t="shared" si="7"/>
      </c>
      <c r="G63" s="21">
        <f t="shared" si="5"/>
      </c>
      <c r="H63" s="24">
        <f t="shared" si="8"/>
      </c>
      <c r="I63" s="22">
        <f t="shared" si="6"/>
      </c>
    </row>
    <row r="64" spans="1:9" ht="12.75">
      <c r="A64" s="6"/>
      <c r="B64" s="89"/>
      <c r="C64" s="5"/>
      <c r="D64" s="6"/>
      <c r="E64" s="20">
        <f t="shared" si="2"/>
      </c>
      <c r="F64" s="23">
        <f t="shared" si="7"/>
      </c>
      <c r="G64" s="21">
        <f t="shared" si="5"/>
      </c>
      <c r="H64" s="24">
        <f t="shared" si="8"/>
      </c>
      <c r="I64" s="22">
        <f t="shared" si="6"/>
      </c>
    </row>
    <row r="65" spans="1:9" ht="12.75">
      <c r="A65" s="6"/>
      <c r="B65" s="89"/>
      <c r="C65" s="5"/>
      <c r="D65" s="6"/>
      <c r="E65" s="20">
        <f t="shared" si="2"/>
      </c>
      <c r="F65" s="23">
        <f t="shared" si="7"/>
      </c>
      <c r="G65" s="21">
        <f t="shared" si="5"/>
      </c>
      <c r="H65" s="24">
        <f t="shared" si="8"/>
      </c>
      <c r="I65" s="22">
        <f t="shared" si="6"/>
      </c>
    </row>
    <row r="66" spans="1:9" ht="12.75">
      <c r="A66" s="6"/>
      <c r="B66" s="89"/>
      <c r="C66" s="5"/>
      <c r="D66" s="6"/>
      <c r="E66" s="20">
        <f t="shared" si="2"/>
      </c>
      <c r="F66" s="23">
        <f t="shared" si="7"/>
      </c>
      <c r="G66" s="21">
        <f t="shared" si="5"/>
      </c>
      <c r="H66" s="24">
        <f t="shared" si="8"/>
      </c>
      <c r="I66" s="22">
        <f t="shared" si="6"/>
      </c>
    </row>
    <row r="67" spans="1:9" ht="12.75">
      <c r="A67" s="6"/>
      <c r="B67" s="89"/>
      <c r="C67" s="5"/>
      <c r="D67" s="6"/>
      <c r="E67" s="20">
        <f t="shared" si="2"/>
      </c>
      <c r="F67" s="23">
        <f t="shared" si="7"/>
      </c>
      <c r="G67" s="21">
        <f t="shared" si="5"/>
      </c>
      <c r="H67" s="24">
        <f t="shared" si="8"/>
      </c>
      <c r="I67" s="22">
        <f t="shared" si="6"/>
      </c>
    </row>
    <row r="68" spans="1:9" ht="12.75">
      <c r="A68" s="6"/>
      <c r="B68" s="89"/>
      <c r="C68" s="5"/>
      <c r="D68" s="6"/>
      <c r="E68" s="20">
        <f t="shared" si="2"/>
      </c>
      <c r="F68" s="23">
        <f t="shared" si="7"/>
      </c>
      <c r="G68" s="21">
        <f t="shared" si="5"/>
      </c>
      <c r="H68" s="24">
        <f t="shared" si="8"/>
      </c>
      <c r="I68" s="22">
        <f t="shared" si="6"/>
      </c>
    </row>
    <row r="69" spans="1:9" ht="12.75">
      <c r="A69" s="6"/>
      <c r="B69" s="89"/>
      <c r="C69" s="5"/>
      <c r="D69" s="6"/>
      <c r="E69" s="20">
        <f t="shared" si="2"/>
      </c>
      <c r="F69" s="23">
        <f t="shared" si="7"/>
      </c>
      <c r="G69" s="21">
        <f t="shared" si="5"/>
      </c>
      <c r="H69" s="24">
        <f t="shared" si="8"/>
      </c>
      <c r="I69" s="22">
        <f t="shared" si="6"/>
      </c>
    </row>
    <row r="70" spans="1:9" ht="12.75">
      <c r="A70" s="6"/>
      <c r="B70" s="89"/>
      <c r="C70" s="5"/>
      <c r="D70" s="6"/>
      <c r="E70" s="20">
        <f t="shared" si="2"/>
      </c>
      <c r="F70" s="23">
        <f t="shared" si="7"/>
      </c>
      <c r="G70" s="21">
        <f t="shared" si="5"/>
      </c>
      <c r="H70" s="24">
        <f t="shared" si="8"/>
      </c>
      <c r="I70" s="22">
        <f t="shared" si="6"/>
      </c>
    </row>
    <row r="71" spans="1:9" ht="12.75">
      <c r="A71" s="6"/>
      <c r="B71" s="89"/>
      <c r="C71" s="5"/>
      <c r="D71" s="6"/>
      <c r="E71" s="20">
        <f t="shared" si="2"/>
      </c>
      <c r="F71" s="23">
        <f t="shared" si="7"/>
      </c>
      <c r="G71" s="21">
        <f t="shared" si="5"/>
      </c>
      <c r="H71" s="24">
        <f t="shared" si="8"/>
      </c>
      <c r="I71" s="22">
        <f t="shared" si="6"/>
      </c>
    </row>
    <row r="72" spans="1:9" ht="12.75">
      <c r="A72" s="6"/>
      <c r="B72" s="89"/>
      <c r="C72" s="5"/>
      <c r="D72" s="6"/>
      <c r="E72" s="20">
        <f t="shared" si="2"/>
      </c>
      <c r="F72" s="23">
        <f t="shared" si="7"/>
      </c>
      <c r="G72" s="21">
        <f t="shared" si="5"/>
      </c>
      <c r="H72" s="24">
        <f t="shared" si="8"/>
      </c>
      <c r="I72" s="22">
        <f t="shared" si="6"/>
      </c>
    </row>
    <row r="73" spans="1:9" ht="12.75">
      <c r="A73" s="6"/>
      <c r="B73" s="89"/>
      <c r="C73" s="5"/>
      <c r="D73" s="6"/>
      <c r="E73" s="20">
        <f t="shared" si="2"/>
      </c>
      <c r="F73" s="23">
        <f t="shared" si="7"/>
      </c>
      <c r="G73" s="21">
        <f t="shared" si="5"/>
      </c>
      <c r="H73" s="24">
        <f t="shared" si="8"/>
      </c>
      <c r="I73" s="22">
        <f t="shared" si="6"/>
      </c>
    </row>
    <row r="74" spans="1:9" ht="12.75">
      <c r="A74" s="6"/>
      <c r="B74" s="89"/>
      <c r="C74" s="5"/>
      <c r="D74" s="6"/>
      <c r="E74" s="20">
        <f t="shared" si="2"/>
      </c>
      <c r="F74" s="23">
        <f t="shared" si="7"/>
      </c>
      <c r="G74" s="21">
        <f t="shared" si="5"/>
      </c>
      <c r="H74" s="24">
        <f t="shared" si="8"/>
      </c>
      <c r="I74" s="22">
        <f t="shared" si="6"/>
      </c>
    </row>
    <row r="75" spans="1:9" ht="12.75">
      <c r="A75" s="6"/>
      <c r="B75" s="89"/>
      <c r="C75" s="5"/>
      <c r="D75" s="6"/>
      <c r="E75" s="20">
        <f t="shared" si="2"/>
      </c>
      <c r="F75" s="23">
        <f t="shared" si="7"/>
      </c>
      <c r="G75" s="21">
        <f t="shared" si="5"/>
      </c>
      <c r="H75" s="24">
        <f t="shared" si="8"/>
      </c>
      <c r="I75" s="22">
        <f t="shared" si="6"/>
      </c>
    </row>
    <row r="76" spans="1:9" ht="12.75">
      <c r="A76" s="6"/>
      <c r="B76" s="89"/>
      <c r="C76" s="5"/>
      <c r="D76" s="6"/>
      <c r="E76" s="20">
        <f t="shared" si="2"/>
      </c>
      <c r="F76" s="23">
        <f t="shared" si="7"/>
      </c>
      <c r="G76" s="21">
        <f t="shared" si="5"/>
      </c>
      <c r="H76" s="24">
        <f t="shared" si="8"/>
      </c>
      <c r="I76" s="22">
        <f t="shared" si="6"/>
      </c>
    </row>
    <row r="77" spans="1:9" ht="12.75">
      <c r="A77" s="6"/>
      <c r="B77" s="89"/>
      <c r="C77" s="5"/>
      <c r="D77" s="6"/>
      <c r="E77" s="20">
        <f t="shared" si="2"/>
      </c>
      <c r="F77" s="23">
        <f t="shared" si="7"/>
      </c>
      <c r="G77" s="21">
        <f t="shared" si="5"/>
      </c>
      <c r="H77" s="24">
        <f t="shared" si="8"/>
      </c>
      <c r="I77" s="22">
        <f t="shared" si="6"/>
      </c>
    </row>
    <row r="78" spans="1:9" ht="12.75">
      <c r="A78" s="6"/>
      <c r="B78" s="89"/>
      <c r="C78" s="5"/>
      <c r="D78" s="6"/>
      <c r="E78" s="20">
        <f t="shared" si="2"/>
      </c>
      <c r="F78" s="23">
        <f t="shared" si="7"/>
      </c>
      <c r="G78" s="21">
        <f t="shared" si="5"/>
      </c>
      <c r="H78" s="24">
        <f t="shared" si="8"/>
      </c>
      <c r="I78" s="22">
        <f t="shared" si="6"/>
      </c>
    </row>
    <row r="79" spans="1:9" ht="12.75">
      <c r="A79" s="6"/>
      <c r="B79" s="89"/>
      <c r="C79" s="5"/>
      <c r="D79" s="6"/>
      <c r="E79" s="20">
        <f t="shared" si="2"/>
      </c>
      <c r="F79" s="23">
        <f t="shared" si="7"/>
      </c>
      <c r="G79" s="21">
        <f t="shared" si="5"/>
      </c>
      <c r="H79" s="24">
        <f t="shared" si="8"/>
      </c>
      <c r="I79" s="22">
        <f t="shared" si="6"/>
      </c>
    </row>
    <row r="80" spans="1:9" ht="12.75">
      <c r="A80" s="6"/>
      <c r="B80" s="89"/>
      <c r="C80" s="5"/>
      <c r="D80" s="6"/>
      <c r="E80" s="20">
        <f t="shared" si="2"/>
      </c>
      <c r="F80" s="23">
        <f t="shared" si="7"/>
      </c>
      <c r="G80" s="21">
        <f t="shared" si="5"/>
      </c>
      <c r="H80" s="24">
        <f t="shared" si="8"/>
      </c>
      <c r="I80" s="22">
        <f t="shared" si="6"/>
      </c>
    </row>
    <row r="81" spans="1:9" ht="12.75">
      <c r="A81" s="6"/>
      <c r="B81" s="89"/>
      <c r="C81" s="5"/>
      <c r="D81" s="6"/>
      <c r="E81" s="20">
        <f t="shared" si="2"/>
      </c>
      <c r="F81" s="23">
        <f t="shared" si="7"/>
      </c>
      <c r="G81" s="21">
        <f t="shared" si="5"/>
      </c>
      <c r="H81" s="24">
        <f t="shared" si="8"/>
      </c>
      <c r="I81" s="22">
        <f t="shared" si="6"/>
      </c>
    </row>
    <row r="82" spans="1:9" ht="12.75">
      <c r="A82" s="6"/>
      <c r="B82" s="89"/>
      <c r="C82" s="5"/>
      <c r="D82" s="6"/>
      <c r="E82" s="20">
        <f t="shared" si="2"/>
      </c>
      <c r="F82" s="23">
        <f t="shared" si="7"/>
      </c>
      <c r="G82" s="21">
        <f t="shared" si="5"/>
      </c>
      <c r="H82" s="24">
        <f t="shared" si="8"/>
      </c>
      <c r="I82" s="22">
        <f t="shared" si="6"/>
      </c>
    </row>
    <row r="83" spans="1:9" ht="12.75">
      <c r="A83" s="6"/>
      <c r="B83" s="89"/>
      <c r="C83" s="5"/>
      <c r="D83" s="6"/>
      <c r="E83" s="20">
        <f t="shared" si="2"/>
      </c>
      <c r="F83" s="23">
        <f t="shared" si="7"/>
      </c>
      <c r="G83" s="21">
        <f t="shared" si="5"/>
      </c>
      <c r="H83" s="24">
        <f t="shared" si="8"/>
      </c>
      <c r="I83" s="22">
        <f t="shared" si="6"/>
      </c>
    </row>
    <row r="84" spans="1:9" ht="12.75">
      <c r="A84" s="6"/>
      <c r="B84" s="89"/>
      <c r="C84" s="5"/>
      <c r="D84" s="6"/>
      <c r="E84" s="20">
        <f t="shared" si="2"/>
      </c>
      <c r="F84" s="23">
        <f t="shared" si="7"/>
      </c>
      <c r="G84" s="21">
        <f t="shared" si="5"/>
      </c>
      <c r="H84" s="24">
        <f t="shared" si="8"/>
      </c>
      <c r="I84" s="22">
        <f t="shared" si="6"/>
      </c>
    </row>
    <row r="85" spans="1:9" ht="12.75">
      <c r="A85" s="6"/>
      <c r="B85" s="89"/>
      <c r="C85" s="5"/>
      <c r="D85" s="6"/>
      <c r="E85" s="20">
        <f t="shared" si="2"/>
      </c>
      <c r="F85" s="23">
        <f t="shared" si="7"/>
      </c>
      <c r="G85" s="21">
        <f t="shared" si="5"/>
      </c>
      <c r="H85" s="24">
        <f t="shared" si="8"/>
      </c>
      <c r="I85" s="22">
        <f t="shared" si="6"/>
      </c>
    </row>
    <row r="86" spans="1:9" ht="12.75">
      <c r="A86" s="6"/>
      <c r="B86" s="89"/>
      <c r="C86" s="5"/>
      <c r="D86" s="6"/>
      <c r="E86" s="20">
        <f t="shared" si="2"/>
      </c>
      <c r="F86" s="23">
        <f t="shared" si="7"/>
      </c>
      <c r="G86" s="21">
        <f t="shared" si="5"/>
      </c>
      <c r="H86" s="24">
        <f t="shared" si="8"/>
      </c>
      <c r="I86" s="22">
        <f t="shared" si="6"/>
      </c>
    </row>
    <row r="87" spans="1:9" ht="12.75">
      <c r="A87" s="6"/>
      <c r="B87" s="89"/>
      <c r="C87" s="5"/>
      <c r="D87" s="6"/>
      <c r="E87" s="20">
        <f t="shared" si="2"/>
      </c>
      <c r="F87" s="23">
        <f t="shared" si="7"/>
      </c>
      <c r="G87" s="21">
        <f t="shared" si="5"/>
      </c>
      <c r="H87" s="24">
        <f t="shared" si="8"/>
      </c>
      <c r="I87" s="22">
        <f t="shared" si="6"/>
      </c>
    </row>
    <row r="88" spans="1:9" ht="12.75">
      <c r="A88" s="6"/>
      <c r="B88" s="89"/>
      <c r="C88" s="5"/>
      <c r="D88" s="6"/>
      <c r="E88" s="20">
        <f t="shared" si="2"/>
      </c>
      <c r="F88" s="23">
        <f t="shared" si="7"/>
      </c>
      <c r="G88" s="21">
        <f t="shared" si="5"/>
      </c>
      <c r="H88" s="24">
        <f t="shared" si="8"/>
      </c>
      <c r="I88" s="22">
        <f t="shared" si="6"/>
      </c>
    </row>
    <row r="89" spans="1:9" ht="12.75">
      <c r="A89" s="6"/>
      <c r="B89" s="89"/>
      <c r="C89" s="5"/>
      <c r="D89" s="6"/>
      <c r="E89" s="20">
        <f t="shared" si="2"/>
      </c>
      <c r="F89" s="23">
        <f t="shared" si="7"/>
      </c>
      <c r="G89" s="21">
        <f t="shared" si="5"/>
      </c>
      <c r="H89" s="24">
        <f t="shared" si="8"/>
      </c>
      <c r="I89" s="22">
        <f t="shared" si="6"/>
      </c>
    </row>
    <row r="90" spans="1:9" ht="12.75">
      <c r="A90" s="6"/>
      <c r="B90" s="89"/>
      <c r="C90" s="5"/>
      <c r="D90" s="6"/>
      <c r="E90" s="20">
        <f t="shared" si="2"/>
      </c>
      <c r="F90" s="23">
        <f t="shared" si="7"/>
      </c>
      <c r="G90" s="21">
        <f aca="true" t="shared" si="9" ref="G90:G118">IF(A90="","",+$G$13+F90)</f>
      </c>
      <c r="H90" s="24">
        <f t="shared" si="8"/>
      </c>
      <c r="I90" s="22">
        <f aca="true" t="shared" si="10" ref="I90:I118">IF(A90="","",$D$15+H90)</f>
      </c>
    </row>
    <row r="91" spans="1:9" ht="12.75">
      <c r="A91" s="6"/>
      <c r="B91" s="89"/>
      <c r="C91" s="5"/>
      <c r="D91" s="6"/>
      <c r="E91" s="20">
        <f aca="true" t="shared" si="11" ref="E91:E118">IF(A91="","",IF(C91&lt;&gt;0,IF(OR(ABS(F91)&gt;(0.25*$G$13),ABS(C91)&gt;50000),"YES","NO")))</f>
      </c>
      <c r="F91" s="23">
        <f aca="true" t="shared" si="12" ref="F91:F118">IF(A91="","",F90+C91)</f>
      </c>
      <c r="G91" s="21">
        <f t="shared" si="9"/>
      </c>
      <c r="H91" s="24">
        <f aca="true" t="shared" si="13" ref="H91:H118">IF(A91="","",H90+D91)</f>
      </c>
      <c r="I91" s="22">
        <f t="shared" si="10"/>
      </c>
    </row>
    <row r="92" spans="1:9" ht="12.75">
      <c r="A92" s="6"/>
      <c r="B92" s="89"/>
      <c r="C92" s="5"/>
      <c r="D92" s="6"/>
      <c r="E92" s="20">
        <f t="shared" si="11"/>
      </c>
      <c r="F92" s="23">
        <f t="shared" si="12"/>
      </c>
      <c r="G92" s="21">
        <f t="shared" si="9"/>
      </c>
      <c r="H92" s="24">
        <f t="shared" si="13"/>
      </c>
      <c r="I92" s="22">
        <f t="shared" si="10"/>
      </c>
    </row>
    <row r="93" spans="1:9" ht="12.75">
      <c r="A93" s="6"/>
      <c r="B93" s="89"/>
      <c r="C93" s="5"/>
      <c r="D93" s="6"/>
      <c r="E93" s="20">
        <f t="shared" si="11"/>
      </c>
      <c r="F93" s="23">
        <f t="shared" si="12"/>
      </c>
      <c r="G93" s="21">
        <f t="shared" si="9"/>
      </c>
      <c r="H93" s="24">
        <f t="shared" si="13"/>
      </c>
      <c r="I93" s="22">
        <f t="shared" si="10"/>
      </c>
    </row>
    <row r="94" spans="1:9" ht="12.75">
      <c r="A94" s="6"/>
      <c r="B94" s="89"/>
      <c r="C94" s="5"/>
      <c r="D94" s="6"/>
      <c r="E94" s="20">
        <f t="shared" si="11"/>
      </c>
      <c r="F94" s="23">
        <f t="shared" si="12"/>
      </c>
      <c r="G94" s="21">
        <f t="shared" si="9"/>
      </c>
      <c r="H94" s="24">
        <f t="shared" si="13"/>
      </c>
      <c r="I94" s="22">
        <f t="shared" si="10"/>
      </c>
    </row>
    <row r="95" spans="1:9" ht="12.75">
      <c r="A95" s="6"/>
      <c r="B95" s="89"/>
      <c r="C95" s="5"/>
      <c r="D95" s="6"/>
      <c r="E95" s="20">
        <f t="shared" si="11"/>
      </c>
      <c r="F95" s="23">
        <f t="shared" si="12"/>
      </c>
      <c r="G95" s="21">
        <f t="shared" si="9"/>
      </c>
      <c r="H95" s="24">
        <f t="shared" si="13"/>
      </c>
      <c r="I95" s="22">
        <f t="shared" si="10"/>
      </c>
    </row>
    <row r="96" spans="1:9" ht="12.75">
      <c r="A96" s="6"/>
      <c r="B96" s="89"/>
      <c r="C96" s="5"/>
      <c r="D96" s="6"/>
      <c r="E96" s="20">
        <f t="shared" si="11"/>
      </c>
      <c r="F96" s="23">
        <f t="shared" si="12"/>
      </c>
      <c r="G96" s="21">
        <f t="shared" si="9"/>
      </c>
      <c r="H96" s="24">
        <f t="shared" si="13"/>
      </c>
      <c r="I96" s="22">
        <f t="shared" si="10"/>
      </c>
    </row>
    <row r="97" spans="1:9" ht="12.75">
      <c r="A97" s="6"/>
      <c r="B97" s="89"/>
      <c r="C97" s="5"/>
      <c r="D97" s="6"/>
      <c r="E97" s="20">
        <f t="shared" si="11"/>
      </c>
      <c r="F97" s="23">
        <f t="shared" si="12"/>
      </c>
      <c r="G97" s="21">
        <f t="shared" si="9"/>
      </c>
      <c r="H97" s="24">
        <f t="shared" si="13"/>
      </c>
      <c r="I97" s="22">
        <f t="shared" si="10"/>
      </c>
    </row>
    <row r="98" spans="1:9" ht="12.75">
      <c r="A98" s="6"/>
      <c r="B98" s="89"/>
      <c r="C98" s="5"/>
      <c r="D98" s="6"/>
      <c r="E98" s="20">
        <f t="shared" si="11"/>
      </c>
      <c r="F98" s="23">
        <f t="shared" si="12"/>
      </c>
      <c r="G98" s="21">
        <f t="shared" si="9"/>
      </c>
      <c r="H98" s="24">
        <f t="shared" si="13"/>
      </c>
      <c r="I98" s="22">
        <f t="shared" si="10"/>
      </c>
    </row>
    <row r="99" spans="1:9" ht="12.75">
      <c r="A99" s="6"/>
      <c r="B99" s="89"/>
      <c r="C99" s="5"/>
      <c r="D99" s="6"/>
      <c r="E99" s="20">
        <f t="shared" si="11"/>
      </c>
      <c r="F99" s="23">
        <f t="shared" si="12"/>
      </c>
      <c r="G99" s="21">
        <f t="shared" si="9"/>
      </c>
      <c r="H99" s="24">
        <f t="shared" si="13"/>
      </c>
      <c r="I99" s="22">
        <f t="shared" si="10"/>
      </c>
    </row>
    <row r="100" spans="1:9" ht="12.75">
      <c r="A100" s="6"/>
      <c r="B100" s="89"/>
      <c r="C100" s="5"/>
      <c r="D100" s="6"/>
      <c r="E100" s="20">
        <f t="shared" si="11"/>
      </c>
      <c r="F100" s="23">
        <f t="shared" si="12"/>
      </c>
      <c r="G100" s="21">
        <f t="shared" si="9"/>
      </c>
      <c r="H100" s="24">
        <f t="shared" si="13"/>
      </c>
      <c r="I100" s="22">
        <f t="shared" si="10"/>
      </c>
    </row>
    <row r="101" spans="1:9" ht="12.75">
      <c r="A101" s="6"/>
      <c r="B101" s="89"/>
      <c r="C101" s="5"/>
      <c r="D101" s="6"/>
      <c r="E101" s="20">
        <f t="shared" si="11"/>
      </c>
      <c r="F101" s="23">
        <f t="shared" si="12"/>
      </c>
      <c r="G101" s="21">
        <f t="shared" si="9"/>
      </c>
      <c r="H101" s="24">
        <f t="shared" si="13"/>
      </c>
      <c r="I101" s="22">
        <f t="shared" si="10"/>
      </c>
    </row>
    <row r="102" spans="1:9" ht="12.75">
      <c r="A102" s="6"/>
      <c r="B102" s="89"/>
      <c r="C102" s="5"/>
      <c r="D102" s="6"/>
      <c r="E102" s="20">
        <f t="shared" si="11"/>
      </c>
      <c r="F102" s="23">
        <f t="shared" si="12"/>
      </c>
      <c r="G102" s="21">
        <f t="shared" si="9"/>
      </c>
      <c r="H102" s="24">
        <f t="shared" si="13"/>
      </c>
      <c r="I102" s="22">
        <f t="shared" si="10"/>
      </c>
    </row>
    <row r="103" spans="1:9" ht="12.75">
      <c r="A103" s="6"/>
      <c r="B103" s="89"/>
      <c r="C103" s="5"/>
      <c r="D103" s="6"/>
      <c r="E103" s="20">
        <f t="shared" si="11"/>
      </c>
      <c r="F103" s="23">
        <f t="shared" si="12"/>
      </c>
      <c r="G103" s="21">
        <f t="shared" si="9"/>
      </c>
      <c r="H103" s="24">
        <f t="shared" si="13"/>
      </c>
      <c r="I103" s="22">
        <f t="shared" si="10"/>
      </c>
    </row>
    <row r="104" spans="1:9" ht="12.75">
      <c r="A104" s="6"/>
      <c r="B104" s="89"/>
      <c r="C104" s="5"/>
      <c r="D104" s="6"/>
      <c r="E104" s="20">
        <f t="shared" si="11"/>
      </c>
      <c r="F104" s="23">
        <f t="shared" si="12"/>
      </c>
      <c r="G104" s="21">
        <f t="shared" si="9"/>
      </c>
      <c r="H104" s="24">
        <f t="shared" si="13"/>
      </c>
      <c r="I104" s="22">
        <f t="shared" si="10"/>
      </c>
    </row>
    <row r="105" spans="1:9" ht="12.75">
      <c r="A105" s="6"/>
      <c r="B105" s="89"/>
      <c r="C105" s="5"/>
      <c r="D105" s="6"/>
      <c r="E105" s="20">
        <f t="shared" si="11"/>
      </c>
      <c r="F105" s="23">
        <f t="shared" si="12"/>
      </c>
      <c r="G105" s="21">
        <f t="shared" si="9"/>
      </c>
      <c r="H105" s="24">
        <f t="shared" si="13"/>
      </c>
      <c r="I105" s="22">
        <f t="shared" si="10"/>
      </c>
    </row>
    <row r="106" spans="1:9" ht="12.75">
      <c r="A106" s="6"/>
      <c r="B106" s="89"/>
      <c r="C106" s="5"/>
      <c r="D106" s="6"/>
      <c r="E106" s="20">
        <f t="shared" si="11"/>
      </c>
      <c r="F106" s="23">
        <f t="shared" si="12"/>
      </c>
      <c r="G106" s="21">
        <f t="shared" si="9"/>
      </c>
      <c r="H106" s="24">
        <f t="shared" si="13"/>
      </c>
      <c r="I106" s="22">
        <f t="shared" si="10"/>
      </c>
    </row>
    <row r="107" spans="1:9" ht="12.75">
      <c r="A107" s="6"/>
      <c r="B107" s="89"/>
      <c r="C107" s="5"/>
      <c r="D107" s="6"/>
      <c r="E107" s="20">
        <f t="shared" si="11"/>
      </c>
      <c r="F107" s="23">
        <f t="shared" si="12"/>
      </c>
      <c r="G107" s="21">
        <f t="shared" si="9"/>
      </c>
      <c r="H107" s="24">
        <f t="shared" si="13"/>
      </c>
      <c r="I107" s="22">
        <f t="shared" si="10"/>
      </c>
    </row>
    <row r="108" spans="1:9" ht="12.75">
      <c r="A108" s="6"/>
      <c r="B108" s="89"/>
      <c r="C108" s="5"/>
      <c r="D108" s="6"/>
      <c r="E108" s="20">
        <f t="shared" si="11"/>
      </c>
      <c r="F108" s="23">
        <f t="shared" si="12"/>
      </c>
      <c r="G108" s="21">
        <f t="shared" si="9"/>
      </c>
      <c r="H108" s="24">
        <f t="shared" si="13"/>
      </c>
      <c r="I108" s="22">
        <f t="shared" si="10"/>
      </c>
    </row>
    <row r="109" spans="1:9" ht="12.75">
      <c r="A109" s="6"/>
      <c r="B109" s="89"/>
      <c r="C109" s="5"/>
      <c r="D109" s="6"/>
      <c r="E109" s="20">
        <f t="shared" si="11"/>
      </c>
      <c r="F109" s="23">
        <f t="shared" si="12"/>
      </c>
      <c r="G109" s="21">
        <f t="shared" si="9"/>
      </c>
      <c r="H109" s="24">
        <f t="shared" si="13"/>
      </c>
      <c r="I109" s="22">
        <f t="shared" si="10"/>
      </c>
    </row>
    <row r="110" spans="1:9" ht="12.75">
      <c r="A110" s="6"/>
      <c r="B110" s="89"/>
      <c r="C110" s="5"/>
      <c r="D110" s="6"/>
      <c r="E110" s="20">
        <f t="shared" si="11"/>
      </c>
      <c r="F110" s="23">
        <f t="shared" si="12"/>
      </c>
      <c r="G110" s="21">
        <f t="shared" si="9"/>
      </c>
      <c r="H110" s="24">
        <f t="shared" si="13"/>
      </c>
      <c r="I110" s="22">
        <f t="shared" si="10"/>
      </c>
    </row>
    <row r="111" spans="1:9" ht="12.75">
      <c r="A111" s="6"/>
      <c r="B111" s="89"/>
      <c r="C111" s="5"/>
      <c r="D111" s="6"/>
      <c r="E111" s="20">
        <f t="shared" si="11"/>
      </c>
      <c r="F111" s="23">
        <f t="shared" si="12"/>
      </c>
      <c r="G111" s="21">
        <f t="shared" si="9"/>
      </c>
      <c r="H111" s="24">
        <f t="shared" si="13"/>
      </c>
      <c r="I111" s="22">
        <f t="shared" si="10"/>
      </c>
    </row>
    <row r="112" spans="1:9" ht="12.75">
      <c r="A112" s="6"/>
      <c r="B112" s="89"/>
      <c r="C112" s="5"/>
      <c r="D112" s="6"/>
      <c r="E112" s="20">
        <f t="shared" si="11"/>
      </c>
      <c r="F112" s="23">
        <f t="shared" si="12"/>
      </c>
      <c r="G112" s="21">
        <f t="shared" si="9"/>
      </c>
      <c r="H112" s="24">
        <f t="shared" si="13"/>
      </c>
      <c r="I112" s="22">
        <f t="shared" si="10"/>
      </c>
    </row>
    <row r="113" spans="1:9" ht="12.75">
      <c r="A113" s="6"/>
      <c r="B113" s="89"/>
      <c r="C113" s="5"/>
      <c r="D113" s="6"/>
      <c r="E113" s="20">
        <f t="shared" si="11"/>
      </c>
      <c r="F113" s="23">
        <f t="shared" si="12"/>
      </c>
      <c r="G113" s="21">
        <f t="shared" si="9"/>
      </c>
      <c r="H113" s="24">
        <f t="shared" si="13"/>
      </c>
      <c r="I113" s="22">
        <f t="shared" si="10"/>
      </c>
    </row>
    <row r="114" spans="1:9" ht="12.75">
      <c r="A114" s="6"/>
      <c r="B114" s="89"/>
      <c r="C114" s="5"/>
      <c r="D114" s="6"/>
      <c r="E114" s="20">
        <f t="shared" si="11"/>
      </c>
      <c r="F114" s="23">
        <f t="shared" si="12"/>
      </c>
      <c r="G114" s="21">
        <f t="shared" si="9"/>
      </c>
      <c r="H114" s="24">
        <f t="shared" si="13"/>
      </c>
      <c r="I114" s="22">
        <f t="shared" si="10"/>
      </c>
    </row>
    <row r="115" spans="1:9" ht="12.75">
      <c r="A115" s="6"/>
      <c r="B115" s="89"/>
      <c r="C115" s="5"/>
      <c r="D115" s="6"/>
      <c r="E115" s="20">
        <f t="shared" si="11"/>
      </c>
      <c r="F115" s="23">
        <f t="shared" si="12"/>
      </c>
      <c r="G115" s="21">
        <f t="shared" si="9"/>
      </c>
      <c r="H115" s="24">
        <f t="shared" si="13"/>
      </c>
      <c r="I115" s="22">
        <f t="shared" si="10"/>
      </c>
    </row>
    <row r="116" spans="1:9" ht="12.75">
      <c r="A116" s="6"/>
      <c r="B116" s="89"/>
      <c r="C116" s="5"/>
      <c r="D116" s="6"/>
      <c r="E116" s="20">
        <f t="shared" si="11"/>
      </c>
      <c r="F116" s="23">
        <f t="shared" si="12"/>
      </c>
      <c r="G116" s="21">
        <f t="shared" si="9"/>
      </c>
      <c r="H116" s="24">
        <f t="shared" si="13"/>
      </c>
      <c r="I116" s="22">
        <f t="shared" si="10"/>
      </c>
    </row>
    <row r="117" spans="1:9" ht="12.75">
      <c r="A117" s="6"/>
      <c r="B117" s="89"/>
      <c r="C117" s="5"/>
      <c r="D117" s="6"/>
      <c r="E117" s="20">
        <f t="shared" si="11"/>
      </c>
      <c r="F117" s="23">
        <f t="shared" si="12"/>
      </c>
      <c r="G117" s="21">
        <f t="shared" si="9"/>
      </c>
      <c r="H117" s="24">
        <f t="shared" si="13"/>
      </c>
      <c r="I117" s="22">
        <f t="shared" si="10"/>
      </c>
    </row>
    <row r="118" spans="1:9" ht="13.5" thickBot="1">
      <c r="A118" s="2"/>
      <c r="B118" s="90"/>
      <c r="C118" s="1"/>
      <c r="D118" s="2"/>
      <c r="E118" s="20">
        <f t="shared" si="11"/>
      </c>
      <c r="F118" s="23">
        <f t="shared" si="12"/>
      </c>
      <c r="G118" s="21">
        <f t="shared" si="9"/>
      </c>
      <c r="H118" s="24">
        <f t="shared" si="13"/>
      </c>
      <c r="I118" s="22">
        <f t="shared" si="10"/>
      </c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</sheetData>
  <sheetProtection password="CF7A"/>
  <mergeCells count="7">
    <mergeCell ref="D9:I9"/>
    <mergeCell ref="D10:I10"/>
    <mergeCell ref="D11:I11"/>
    <mergeCell ref="G2:I2"/>
    <mergeCell ref="D6:I6"/>
    <mergeCell ref="D7:I7"/>
    <mergeCell ref="D8:I8"/>
  </mergeCells>
  <conditionalFormatting sqref="E26:E118">
    <cfRule type="cellIs" priority="1" dxfId="0" operator="equal" stopIfTrue="1">
      <formula>"YES"</formula>
    </cfRule>
  </conditionalFormatting>
  <dataValidations count="7">
    <dataValidation type="list" allowBlank="1" showInputMessage="1" showErrorMessage="1" prompt="Enter 3-digit Agency Code." sqref="C6">
      <formula1>"000,207,209,246,948"</formula1>
    </dataValidation>
    <dataValidation allowBlank="1" showInputMessage="1" showErrorMessage="1" prompt="Enter 5-digit Project Code." sqref="C7"/>
    <dataValidation allowBlank="1" showInputMessage="1" showErrorMessage="1" prompt="Enter 3-digit Sub-Project Code, if applicable.  If no subprojects, enter 000." sqref="C8"/>
    <dataValidation allowBlank="1" showInputMessage="1" showErrorMessage="1" prompt="Enter Agency Name." sqref="D6:I6"/>
    <dataValidation allowBlank="1" showInputMessage="1" showErrorMessage="1" prompt="Enter Project Title associated with the 5-digit Project Code." sqref="D7:I7"/>
    <dataValidation allowBlank="1" showInputMessage="1" showErrorMessage="1" prompt="Enter Sub-Project Title that defines the 3-digit Sub-Project Code." sqref="D8:I8"/>
    <dataValidation allowBlank="1" showInputMessage="1" showErrorMessage="1" prompt="&quot;Contract Date&quot; is the date at the top of the contract, not the date of the &quot;transmittal letter&quot;." sqref="D14"/>
  </dataValidations>
  <printOptions horizontalCentered="1"/>
  <pageMargins left="0.25" right="0.25" top="0.5" bottom="0.5" header="0" footer="0"/>
  <pageSetup fitToHeight="0" fitToWidth="1" horizontalDpi="600" verticalDpi="600" orientation="portrait" scale="97" r:id="rId1"/>
  <ignoredErrors>
    <ignoredError sqref="D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pageSetUpPr fitToPage="1"/>
  </sheetPr>
  <dimension ref="A1:AV70"/>
  <sheetViews>
    <sheetView showGridLines="0" zoomScalePageLayoutView="0" workbookViewId="0" topLeftCell="A1">
      <pane ySplit="5" topLeftCell="A6" activePane="bottomLeft" state="frozen"/>
      <selection pane="topLeft" activeCell="D6" sqref="D6:H6"/>
      <selection pane="bottomLeft" activeCell="AE56" sqref="AE56:AM56"/>
    </sheetView>
  </sheetViews>
  <sheetFormatPr defaultColWidth="9.140625" defaultRowHeight="12.75"/>
  <cols>
    <col min="1" max="47" width="2.140625" style="0" customWidth="1"/>
    <col min="48" max="48" width="2.7109375" style="0" customWidth="1"/>
  </cols>
  <sheetData>
    <row r="1" spans="1:47" s="57" customFormat="1" ht="13.5" thickBo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47" s="57" customFormat="1" ht="13.5" thickTop="1">
      <c r="A2" s="121"/>
      <c r="B2" s="122" t="s">
        <v>196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4"/>
      <c r="AU2" s="121"/>
    </row>
    <row r="3" spans="1:47" s="57" customFormat="1" ht="12.75">
      <c r="A3" s="121"/>
      <c r="B3" s="125" t="s">
        <v>197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6"/>
      <c r="AU3" s="121"/>
    </row>
    <row r="4" spans="1:47" s="57" customFormat="1" ht="13.5" thickBot="1">
      <c r="A4" s="121"/>
      <c r="B4" s="127" t="s">
        <v>191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9"/>
      <c r="AU4" s="121"/>
    </row>
    <row r="5" spans="1:47" s="57" customFormat="1" ht="13.5" thickTop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</row>
    <row r="6" spans="1:48" ht="15.75">
      <c r="A6" s="225"/>
      <c r="B6" s="225"/>
      <c r="C6" s="225"/>
      <c r="D6" s="225"/>
      <c r="E6" s="225"/>
      <c r="F6" s="225"/>
      <c r="G6" s="225"/>
      <c r="H6" s="225"/>
      <c r="I6" s="226" t="s">
        <v>45</v>
      </c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31" t="s">
        <v>213</v>
      </c>
      <c r="AP6" s="231"/>
      <c r="AQ6" s="231"/>
      <c r="AR6" s="231"/>
      <c r="AS6" s="231"/>
      <c r="AT6" s="231"/>
      <c r="AU6" s="231"/>
      <c r="AV6" s="231"/>
    </row>
    <row r="7" spans="1:48" ht="16.5" thickBot="1">
      <c r="A7" s="220" t="s">
        <v>329</v>
      </c>
      <c r="B7" s="221"/>
      <c r="C7" s="221"/>
      <c r="D7" s="221"/>
      <c r="E7" s="221"/>
      <c r="F7" s="221"/>
      <c r="G7" s="221"/>
      <c r="H7" s="221"/>
      <c r="I7" s="218" t="s">
        <v>81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32" t="s">
        <v>61</v>
      </c>
      <c r="AP7" s="232"/>
      <c r="AQ7" s="232"/>
      <c r="AR7" s="232"/>
      <c r="AS7" s="232"/>
      <c r="AT7" s="232"/>
      <c r="AU7" s="232"/>
      <c r="AV7" s="232"/>
    </row>
    <row r="8" spans="1:48" ht="19.5" customHeight="1">
      <c r="A8" s="227" t="s">
        <v>67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19" t="s">
        <v>68</v>
      </c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 t="s">
        <v>69</v>
      </c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</row>
    <row r="9" spans="1:48" s="27" customFormat="1" ht="15.75">
      <c r="A9" s="193" t="str">
        <f>IF(G15&gt;0,(G14&amp;" - "&amp;G15&amp;" - "&amp;G16),"")</f>
        <v>0 - 00000 - 000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29" t="e">
        <f>VLOOKUP(Q9,[0]!LOG_RANGE,2,FALSE)</f>
        <v>#N/A</v>
      </c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</row>
    <row r="10" spans="1:48" ht="6" customHeight="1" thickBo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</row>
    <row r="11" spans="1:48" ht="6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6" customHeight="1">
      <c r="A12" s="222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</row>
    <row r="13" spans="1:48" ht="12.75">
      <c r="A13" s="223"/>
      <c r="B13" s="223"/>
      <c r="C13" s="223"/>
      <c r="D13" s="223"/>
      <c r="E13" s="223"/>
      <c r="F13" s="224"/>
      <c r="G13" s="213" t="s">
        <v>41</v>
      </c>
      <c r="H13" s="213"/>
      <c r="I13" s="213"/>
      <c r="J13" s="30"/>
      <c r="K13" s="213" t="s">
        <v>17</v>
      </c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28"/>
      <c r="AS13" s="228"/>
      <c r="AT13" s="228"/>
      <c r="AU13" s="228"/>
      <c r="AV13" s="228"/>
    </row>
    <row r="14" spans="1:48" ht="12.75">
      <c r="A14" s="201" t="s">
        <v>18</v>
      </c>
      <c r="B14" s="201"/>
      <c r="C14" s="201"/>
      <c r="D14" s="201"/>
      <c r="E14" s="201"/>
      <c r="F14" s="215"/>
      <c r="G14" s="216">
        <f>'CO Log'!C6</f>
        <v>0</v>
      </c>
      <c r="H14" s="217"/>
      <c r="I14" s="217"/>
      <c r="J14" s="31"/>
      <c r="K14" s="194" t="str">
        <f>'CO Log'!D6</f>
        <v>*****   Please enter an Agency Code   *****</v>
      </c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32"/>
      <c r="AS14" s="32"/>
      <c r="AT14" s="32"/>
      <c r="AU14" s="32"/>
      <c r="AV14" s="32"/>
    </row>
    <row r="15" spans="1:43" ht="12.75">
      <c r="A15" s="201" t="s">
        <v>19</v>
      </c>
      <c r="B15" s="201"/>
      <c r="C15" s="201"/>
      <c r="D15" s="201"/>
      <c r="E15" s="201"/>
      <c r="F15" s="215"/>
      <c r="G15" s="216" t="str">
        <f>'CO Log'!C7</f>
        <v>00000</v>
      </c>
      <c r="H15" s="217"/>
      <c r="I15" s="217"/>
      <c r="J15" s="31"/>
      <c r="K15" s="194">
        <f>'CO Log'!D7</f>
        <v>0</v>
      </c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</row>
    <row r="16" spans="1:43" ht="12.75">
      <c r="A16" s="201" t="s">
        <v>20</v>
      </c>
      <c r="B16" s="201"/>
      <c r="C16" s="201"/>
      <c r="D16" s="201"/>
      <c r="E16" s="201"/>
      <c r="F16" s="215"/>
      <c r="G16" s="216" t="str">
        <f>'CO Log'!C8</f>
        <v>000</v>
      </c>
      <c r="H16" s="217"/>
      <c r="I16" s="217"/>
      <c r="J16" s="31"/>
      <c r="K16" s="194">
        <f>IF('CO Log'!D8="","",'CO Log'!D8)</f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</row>
    <row r="17" spans="1:43" ht="12.75">
      <c r="A17" s="201" t="s">
        <v>216</v>
      </c>
      <c r="B17" s="201"/>
      <c r="C17" s="201"/>
      <c r="D17" s="201"/>
      <c r="E17" s="201"/>
      <c r="F17" s="202">
        <f>'CO Log'!I3</f>
        <v>0</v>
      </c>
      <c r="G17" s="203"/>
      <c r="H17" s="203"/>
      <c r="I17" s="204"/>
      <c r="J17" s="118"/>
      <c r="L17" s="201" t="s">
        <v>217</v>
      </c>
      <c r="M17" s="208"/>
      <c r="N17" s="209"/>
      <c r="O17" s="205">
        <f>'CO Log'!I4</f>
        <v>0</v>
      </c>
      <c r="P17" s="206"/>
      <c r="Q17" s="206"/>
      <c r="R17" s="207"/>
      <c r="S17" s="34"/>
      <c r="T17" s="34"/>
      <c r="U17" s="176" t="s">
        <v>324</v>
      </c>
      <c r="V17" s="173"/>
      <c r="W17" s="173"/>
      <c r="X17" s="173"/>
      <c r="Y17" s="173"/>
      <c r="Z17" s="173"/>
      <c r="AA17" s="173"/>
      <c r="AB17" s="173"/>
      <c r="AC17" s="210">
        <f>'CO Log'!I13</f>
        <v>0</v>
      </c>
      <c r="AD17" s="211"/>
      <c r="AE17" s="211"/>
      <c r="AF17" s="212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8" ht="7.5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</row>
    <row r="19" spans="1:48" ht="12.75">
      <c r="A19" s="33" t="s">
        <v>46</v>
      </c>
      <c r="C19" s="194">
        <f>'CO Log'!D10</f>
        <v>0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</row>
    <row r="20" spans="1:46" ht="7.5" customHeight="1">
      <c r="A20" s="33"/>
      <c r="B20" s="253" t="s">
        <v>325</v>
      </c>
      <c r="C20" s="253"/>
      <c r="D20" s="253"/>
      <c r="E20" s="253"/>
      <c r="F20" s="254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6"/>
      <c r="Y20" s="242" t="s">
        <v>326</v>
      </c>
      <c r="Z20" s="243"/>
      <c r="AA20" s="243"/>
      <c r="AB20" s="243"/>
      <c r="AC20" s="243"/>
      <c r="AD20" s="244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6"/>
    </row>
    <row r="21" spans="1:46" ht="7.5" customHeight="1" thickBot="1">
      <c r="A21" s="33"/>
      <c r="B21" s="253"/>
      <c r="C21" s="253"/>
      <c r="D21" s="253"/>
      <c r="E21" s="253"/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9"/>
      <c r="Y21" s="242"/>
      <c r="Z21" s="243"/>
      <c r="AA21" s="243"/>
      <c r="AB21" s="243"/>
      <c r="AC21" s="243"/>
      <c r="AD21" s="247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9"/>
    </row>
    <row r="22" spans="2:47" ht="6" customHeight="1" thickBot="1">
      <c r="B22" s="25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2"/>
    </row>
    <row r="23" spans="3:48" ht="12.75">
      <c r="C23" s="197" t="str">
        <f>"Under your contract   "&amp;'CO Log'!D13&amp;"   dated "&amp;TEXT('CO Log'!D14,"mmmm d, yyyy")&amp;"   for work at"</f>
        <v>Under your contract      dated January 0, 1900   for work at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</row>
    <row r="24" spans="3:48" ht="12.75">
      <c r="C24" s="198">
        <f>'CO Log'!D9</f>
        <v>0</v>
      </c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</row>
    <row r="25" ht="12.75">
      <c r="C25" t="e">
        <f>"you are hereby authorized to make the specific changes identified on Part 2 of this form and to "&amp;IF(VLOOKUP(Q9,[0]!LOG_RANGE,3,FALSE)&gt;0,"ADD TO","DEDUCT FROM")</f>
        <v>#N/A</v>
      </c>
    </row>
    <row r="26" spans="3:47" ht="12.75">
      <c r="C26" s="29" t="str">
        <f>"the Contract Price, in accordance with the Contract Documents, the sum of "</f>
        <v>the Contract Price, in accordance with the Contract Documents, the sum of </v>
      </c>
      <c r="AG26" s="51"/>
      <c r="AH26" s="51"/>
      <c r="AI26" s="51"/>
      <c r="AJ26" s="51"/>
      <c r="AK26" s="51"/>
      <c r="AL26" s="51"/>
      <c r="AM26" s="195" t="e">
        <f>ABS(VLOOKUP(Q9,[0]!LOG_RANGE,3,FALSE))</f>
        <v>#N/A</v>
      </c>
      <c r="AN26" s="196"/>
      <c r="AO26" s="196"/>
      <c r="AP26" s="196"/>
      <c r="AQ26" s="196"/>
      <c r="AR26" s="196"/>
      <c r="AS26" s="196"/>
      <c r="AT26" s="196"/>
      <c r="AU26" s="196"/>
    </row>
    <row r="27" ht="4.5" customHeight="1">
      <c r="C27" s="29"/>
    </row>
    <row r="28" spans="3:47" ht="12.75">
      <c r="C28" s="199" t="e">
        <f>spellnumber(AM26)</f>
        <v>#VALUE!</v>
      </c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</row>
    <row r="29" spans="3:48" ht="6" customHeight="1"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ht="12.75">
      <c r="C30" t="e">
        <f>"There will be an extension of "&amp;VLOOKUP(Q9,[0]!LOG_RANGE,4,FALSE)&amp;" days for Contract completion."</f>
        <v>#N/A</v>
      </c>
    </row>
    <row r="31" ht="6" customHeight="1"/>
    <row r="32" ht="12.75">
      <c r="C32" t="e">
        <f>"The contract completion date will now be "&amp;TEXT(VLOOKUP(Q9,[0]!LOG_RANGE,9,FALSE),"mmmm d, yyyy")&amp;"."</f>
        <v>#N/A</v>
      </c>
    </row>
    <row r="33" ht="6" customHeight="1"/>
    <row r="34" ht="12.75">
      <c r="C34" t="s">
        <v>48</v>
      </c>
    </row>
    <row r="35" ht="12.75">
      <c r="C35" t="s">
        <v>142</v>
      </c>
    </row>
    <row r="36" ht="12.75">
      <c r="C36" t="s">
        <v>49</v>
      </c>
    </row>
    <row r="37" ht="12.75">
      <c r="C37" t="s">
        <v>50</v>
      </c>
    </row>
    <row r="38" spans="3:47" ht="12.75"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</row>
    <row r="39" spans="3:47" ht="12.75"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</row>
    <row r="40" spans="3:47" ht="12.75"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</row>
    <row r="41" spans="2:48" ht="12.75">
      <c r="B41" s="192" t="s">
        <v>52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00"/>
      <c r="W41" s="100"/>
      <c r="X41" s="100"/>
      <c r="Y41" s="192" t="s">
        <v>51</v>
      </c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00"/>
    </row>
    <row r="42" spans="2:48" ht="12.75">
      <c r="B42" s="193" t="s">
        <v>64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01"/>
      <c r="W42" s="101"/>
      <c r="X42" s="101"/>
      <c r="Y42" s="193" t="s">
        <v>64</v>
      </c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01"/>
    </row>
    <row r="43" spans="3:38" ht="12.75">
      <c r="C43" s="43"/>
      <c r="M43" s="95"/>
      <c r="V43" s="95"/>
      <c r="W43" s="95"/>
      <c r="Y43" s="95"/>
      <c r="Z43" s="95"/>
      <c r="AA43" s="95"/>
      <c r="AB43" s="95"/>
      <c r="AE43" s="93"/>
      <c r="AF43" s="93"/>
      <c r="AG43" s="93"/>
      <c r="AH43" s="93"/>
      <c r="AI43" s="93"/>
      <c r="AJ43" s="93"/>
      <c r="AK43" s="93"/>
      <c r="AL43" s="93"/>
    </row>
    <row r="44" spans="2:48" ht="12.75">
      <c r="B44" s="43" t="s">
        <v>62</v>
      </c>
      <c r="N44" s="236">
        <f>'CO Log'!G13</f>
        <v>100000</v>
      </c>
      <c r="O44" s="236"/>
      <c r="P44" s="236"/>
      <c r="Q44" s="236"/>
      <c r="R44" s="236"/>
      <c r="S44" s="236"/>
      <c r="T44" s="236"/>
      <c r="U44" s="236"/>
      <c r="Y44" s="98" t="s">
        <v>26</v>
      </c>
      <c r="AE44" s="94"/>
      <c r="AF44" s="94"/>
      <c r="AG44" s="94"/>
      <c r="AH44" s="94"/>
      <c r="AI44" s="94"/>
      <c r="AJ44" s="94"/>
      <c r="AK44" s="94"/>
      <c r="AL44" s="94"/>
      <c r="AN44" s="241">
        <f>'CO Log'!D15</f>
        <v>0</v>
      </c>
      <c r="AO44" s="241"/>
      <c r="AP44" s="241"/>
      <c r="AQ44" s="241"/>
      <c r="AR44" s="241"/>
      <c r="AS44" s="241"/>
      <c r="AT44" s="241"/>
      <c r="AU44" s="241"/>
      <c r="AV44" s="241"/>
    </row>
    <row r="45" spans="2:48" ht="12.75">
      <c r="B45" s="32" t="s">
        <v>173</v>
      </c>
      <c r="C45" s="63"/>
      <c r="D45" s="32"/>
      <c r="E45" s="32"/>
      <c r="F45" s="32"/>
      <c r="G45" s="32"/>
      <c r="H45" s="32"/>
      <c r="I45" s="32"/>
      <c r="J45" s="32"/>
      <c r="K45" s="32"/>
      <c r="L45" s="32"/>
      <c r="N45" s="238" t="e">
        <f>VLOOKUP(Q9,[0]!LOG_RANGE,6,FALSE)</f>
        <v>#N/A</v>
      </c>
      <c r="O45" s="239"/>
      <c r="P45" s="239"/>
      <c r="Q45" s="239"/>
      <c r="R45" s="239"/>
      <c r="S45" s="239"/>
      <c r="T45" s="239"/>
      <c r="U45" s="239"/>
      <c r="Y45" s="97" t="s">
        <v>65</v>
      </c>
      <c r="AE45" s="96"/>
      <c r="AF45" s="96"/>
      <c r="AG45" s="96"/>
      <c r="AH45" s="96"/>
      <c r="AI45" s="96"/>
      <c r="AJ45" s="96"/>
      <c r="AK45" s="96"/>
      <c r="AL45" s="96"/>
      <c r="AM45" s="96"/>
      <c r="AN45" s="191" t="e">
        <f>VLOOKUP(Q9,[0]!LOG_RANGE,8,FALSE)&amp;" days"</f>
        <v>#N/A</v>
      </c>
      <c r="AO45" s="191"/>
      <c r="AP45" s="191"/>
      <c r="AQ45" s="191"/>
      <c r="AR45" s="191"/>
      <c r="AS45" s="191"/>
      <c r="AT45" s="191"/>
      <c r="AU45" s="191"/>
      <c r="AV45" s="191"/>
    </row>
    <row r="46" spans="2:48" ht="13.5" thickBot="1">
      <c r="B46" s="66" t="s">
        <v>63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N46" s="240" t="e">
        <f>+N44+N45</f>
        <v>#N/A</v>
      </c>
      <c r="O46" s="240"/>
      <c r="P46" s="240"/>
      <c r="Q46" s="240"/>
      <c r="R46" s="240"/>
      <c r="S46" s="240"/>
      <c r="T46" s="240"/>
      <c r="U46" s="240"/>
      <c r="Y46" s="99" t="s">
        <v>28</v>
      </c>
      <c r="AN46" s="241" t="e">
        <f>VLOOKUP(Q9,[0]!LOG_RANGE,9,FALSE)</f>
        <v>#N/A</v>
      </c>
      <c r="AO46" s="241"/>
      <c r="AP46" s="241"/>
      <c r="AQ46" s="241"/>
      <c r="AR46" s="241"/>
      <c r="AS46" s="241"/>
      <c r="AT46" s="241"/>
      <c r="AU46" s="241"/>
      <c r="AV46" s="241"/>
    </row>
    <row r="47" spans="45:48" ht="13.5" thickTop="1">
      <c r="AS47" s="29"/>
      <c r="AT47" s="29"/>
      <c r="AU47" s="29"/>
      <c r="AV47" s="29"/>
    </row>
    <row r="48" spans="2:48" ht="12.75">
      <c r="B48" s="192" t="s">
        <v>53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</row>
    <row r="49" ht="12.75">
      <c r="AV49" s="32"/>
    </row>
    <row r="50" spans="2:48" ht="12.75">
      <c r="B50" s="33" t="s">
        <v>55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O50" s="233"/>
      <c r="AP50" s="233"/>
      <c r="AQ50" s="233"/>
      <c r="AR50" s="233"/>
      <c r="AS50" s="233"/>
      <c r="AT50" s="233"/>
      <c r="AU50" s="233"/>
      <c r="AV50" s="233"/>
    </row>
    <row r="51" spans="2:48" ht="12.75">
      <c r="B51" s="33"/>
      <c r="Q51" s="52" t="s">
        <v>58</v>
      </c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54" t="s">
        <v>0</v>
      </c>
      <c r="AQ51" s="32"/>
      <c r="AR51" s="32"/>
      <c r="AS51" s="32"/>
      <c r="AT51" s="32"/>
      <c r="AU51" s="32"/>
      <c r="AV51" s="32"/>
    </row>
    <row r="52" spans="2:48" ht="12.75">
      <c r="B52" s="33"/>
      <c r="Q52" s="52"/>
      <c r="AV52" s="32"/>
    </row>
    <row r="53" spans="2:48" ht="12.75">
      <c r="B53" s="33" t="s">
        <v>56</v>
      </c>
      <c r="Q53" s="53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O53" s="233"/>
      <c r="AP53" s="233"/>
      <c r="AQ53" s="233"/>
      <c r="AR53" s="233"/>
      <c r="AS53" s="233"/>
      <c r="AT53" s="233"/>
      <c r="AU53" s="233"/>
      <c r="AV53" s="233"/>
    </row>
    <row r="54" spans="2:48" ht="12.75">
      <c r="B54" s="33"/>
      <c r="Q54" s="52" t="s">
        <v>60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54" t="s">
        <v>0</v>
      </c>
      <c r="AQ54" s="32"/>
      <c r="AR54" s="32"/>
      <c r="AS54" s="32"/>
      <c r="AT54" s="32"/>
      <c r="AU54" s="32"/>
      <c r="AV54" s="32"/>
    </row>
    <row r="55" spans="2:48" ht="12.75">
      <c r="B55" s="33"/>
      <c r="AV55" s="32"/>
    </row>
    <row r="56" spans="2:48" ht="12.75">
      <c r="B56" s="33" t="s">
        <v>54</v>
      </c>
      <c r="Q56" s="53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262"/>
      <c r="AF56" s="262"/>
      <c r="AG56" s="262"/>
      <c r="AH56" s="262"/>
      <c r="AI56" s="262"/>
      <c r="AJ56" s="262"/>
      <c r="AK56" s="262"/>
      <c r="AL56" s="262"/>
      <c r="AM56" s="262"/>
      <c r="AO56" s="233"/>
      <c r="AP56" s="233"/>
      <c r="AQ56" s="233"/>
      <c r="AR56" s="233"/>
      <c r="AS56" s="233"/>
      <c r="AT56" s="233"/>
      <c r="AU56" s="233"/>
      <c r="AV56" s="233"/>
    </row>
    <row r="57" spans="5:48" ht="12.75">
      <c r="E57" s="33"/>
      <c r="Q57" s="52" t="s">
        <v>59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54" t="s">
        <v>0</v>
      </c>
      <c r="AQ57" s="32"/>
      <c r="AR57" s="32"/>
      <c r="AS57" s="32"/>
      <c r="AT57" s="32"/>
      <c r="AU57" s="32"/>
      <c r="AV57" s="32"/>
    </row>
    <row r="58" spans="5:48" ht="12.75">
      <c r="E58" s="33"/>
      <c r="S58" s="52"/>
      <c r="AV58" s="32"/>
    </row>
    <row r="59" spans="1:48" ht="12.7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</row>
    <row r="60" spans="1:48" ht="12.75" customHeight="1">
      <c r="A60" s="113"/>
      <c r="B60" s="235" t="s">
        <v>322</v>
      </c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113"/>
    </row>
    <row r="61" spans="1:48" ht="12.75">
      <c r="A61" s="113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113"/>
    </row>
    <row r="62" spans="1:48" ht="12.75">
      <c r="A62" s="113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113"/>
    </row>
    <row r="63" spans="1:48" ht="12.75">
      <c r="A63" s="113"/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113"/>
    </row>
    <row r="64" spans="1:48" ht="12.7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</row>
    <row r="65" spans="1:48" ht="12.75">
      <c r="A65" s="107"/>
      <c r="B65" s="234" t="e">
        <f>IF(VLOOKUP(Q9,[0]!LOG_RANGE,5,FALSE)="YES","*** This Change Order REQUIRES the approval of the Chief Facilities Officer ***","*** This Change Order does NOT require the approval of the Chief Facilities Officer ***")</f>
        <v>#N/A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108"/>
    </row>
    <row r="66" spans="1:48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</row>
    <row r="67" spans="1:48" ht="12.75">
      <c r="A67" s="107"/>
      <c r="B67" s="109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12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</row>
    <row r="68" spans="1:48" ht="12.75">
      <c r="A68" s="107"/>
      <c r="B68" s="109" t="s">
        <v>57</v>
      </c>
      <c r="C68" s="107"/>
      <c r="D68" s="107"/>
      <c r="E68" s="107"/>
      <c r="F68" s="107"/>
      <c r="G68" s="107"/>
      <c r="H68" s="107"/>
      <c r="I68" s="107"/>
      <c r="J68" s="111"/>
      <c r="K68" s="111"/>
      <c r="L68" s="111"/>
      <c r="M68" s="111"/>
      <c r="N68" s="111"/>
      <c r="O68" s="111"/>
      <c r="P68" s="111"/>
      <c r="Q68" s="110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261" t="s">
        <v>269</v>
      </c>
      <c r="AF68" s="261"/>
      <c r="AG68" s="261"/>
      <c r="AH68" s="261"/>
      <c r="AI68" s="261"/>
      <c r="AJ68" s="261"/>
      <c r="AK68" s="261"/>
      <c r="AL68" s="261"/>
      <c r="AM68" s="261"/>
      <c r="AN68" s="107"/>
      <c r="AO68" s="260"/>
      <c r="AP68" s="260"/>
      <c r="AQ68" s="260"/>
      <c r="AR68" s="260"/>
      <c r="AS68" s="260"/>
      <c r="AT68" s="260"/>
      <c r="AU68" s="260"/>
      <c r="AV68" s="260"/>
    </row>
    <row r="69" spans="1:48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12" t="s">
        <v>306</v>
      </c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12" t="s">
        <v>0</v>
      </c>
      <c r="AP69" s="107"/>
      <c r="AQ69" s="107"/>
      <c r="AR69" s="107"/>
      <c r="AS69" s="107"/>
      <c r="AT69" s="107"/>
      <c r="AU69" s="107"/>
      <c r="AV69" s="107"/>
    </row>
    <row r="70" spans="1:48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</row>
  </sheetData>
  <sheetProtection password="CF7A"/>
  <mergeCells count="63">
    <mergeCell ref="Y20:AC21"/>
    <mergeCell ref="AD20:AT21"/>
    <mergeCell ref="B22:AU22"/>
    <mergeCell ref="B20:E21"/>
    <mergeCell ref="F20:X21"/>
    <mergeCell ref="AO68:AV68"/>
    <mergeCell ref="AE68:AM68"/>
    <mergeCell ref="AE56:AM56"/>
    <mergeCell ref="AO50:AV50"/>
    <mergeCell ref="AO53:AV53"/>
    <mergeCell ref="AO56:AV56"/>
    <mergeCell ref="B65:AU65"/>
    <mergeCell ref="B60:AU63"/>
    <mergeCell ref="B48:AV48"/>
    <mergeCell ref="N44:U44"/>
    <mergeCell ref="C38:AU40"/>
    <mergeCell ref="N45:U45"/>
    <mergeCell ref="N46:U46"/>
    <mergeCell ref="AN44:AV44"/>
    <mergeCell ref="AN46:AV46"/>
    <mergeCell ref="A6:H6"/>
    <mergeCell ref="I6:AN6"/>
    <mergeCell ref="A8:P8"/>
    <mergeCell ref="AR13:AV13"/>
    <mergeCell ref="A9:P9"/>
    <mergeCell ref="AG9:AV9"/>
    <mergeCell ref="Q8:AF8"/>
    <mergeCell ref="Q9:AF9"/>
    <mergeCell ref="AO6:AV6"/>
    <mergeCell ref="AO7:AV7"/>
    <mergeCell ref="I7:AN7"/>
    <mergeCell ref="AG8:AV8"/>
    <mergeCell ref="G14:I14"/>
    <mergeCell ref="K14:AQ14"/>
    <mergeCell ref="A15:F15"/>
    <mergeCell ref="G15:I15"/>
    <mergeCell ref="K15:AQ15"/>
    <mergeCell ref="A7:H7"/>
    <mergeCell ref="A12:AV12"/>
    <mergeCell ref="A13:F13"/>
    <mergeCell ref="G13:I13"/>
    <mergeCell ref="K13:AQ13"/>
    <mergeCell ref="A10:AV10"/>
    <mergeCell ref="A14:F14"/>
    <mergeCell ref="A16:F16"/>
    <mergeCell ref="G16:I16"/>
    <mergeCell ref="K16:AQ16"/>
    <mergeCell ref="A18:AV18"/>
    <mergeCell ref="A17:E17"/>
    <mergeCell ref="F17:I17"/>
    <mergeCell ref="O17:R17"/>
    <mergeCell ref="L17:N17"/>
    <mergeCell ref="AC17:AF17"/>
    <mergeCell ref="AN45:AV45"/>
    <mergeCell ref="Y41:AU41"/>
    <mergeCell ref="Y42:AU42"/>
    <mergeCell ref="B42:U42"/>
    <mergeCell ref="C19:AV19"/>
    <mergeCell ref="AM26:AU26"/>
    <mergeCell ref="C23:AV23"/>
    <mergeCell ref="C24:AV24"/>
    <mergeCell ref="C28:AU28"/>
    <mergeCell ref="B41:U41"/>
  </mergeCells>
  <dataValidations count="3">
    <dataValidation allowBlank="1" showInputMessage="1" showErrorMessage="1" prompt="Brief comments or notes may be included here, if needed." sqref="C38:AU40"/>
    <dataValidation type="list" allowBlank="1" showInputMessage="1" showErrorMessage="1" sqref="AE56:AM56">
      <formula1>"Howard (Jeff) Moore,Martin E Best,Annette M Cyphers"</formula1>
    </dataValidation>
    <dataValidation type="list" allowBlank="1" showInputMessage="1" showErrorMessage="1" sqref="AE68:AM68">
      <formula1>"Donald E. Sundgren"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4"/>
    <pageSetUpPr fitToPage="1"/>
  </sheetPr>
  <dimension ref="A1:N125"/>
  <sheetViews>
    <sheetView showGridLines="0" zoomScale="92" zoomScaleNormal="92" zoomScalePageLayoutView="0" workbookViewId="0" topLeftCell="A1">
      <selection activeCell="A2" sqref="A2"/>
    </sheetView>
  </sheetViews>
  <sheetFormatPr defaultColWidth="9.140625" defaultRowHeight="12.75"/>
  <cols>
    <col min="11" max="11" width="11.00390625" style="0" bestFit="1" customWidth="1"/>
    <col min="12" max="12" width="3.421875" style="83" customWidth="1"/>
    <col min="13" max="13" width="41.8515625" style="0" customWidth="1"/>
    <col min="14" max="14" width="3.57421875" style="0" customWidth="1"/>
  </cols>
  <sheetData>
    <row r="1" spans="1:14" s="33" customFormat="1" ht="16.5" thickTop="1">
      <c r="A1" s="76"/>
      <c r="D1" s="180" t="s">
        <v>45</v>
      </c>
      <c r="E1" s="180"/>
      <c r="F1" s="180"/>
      <c r="G1" s="180"/>
      <c r="H1" s="180"/>
      <c r="K1" s="77" t="s">
        <v>213</v>
      </c>
      <c r="L1" s="76"/>
      <c r="M1" s="279" t="s">
        <v>215</v>
      </c>
      <c r="N1" s="280"/>
    </row>
    <row r="2" spans="1:14" s="33" customFormat="1" ht="15.75">
      <c r="A2" s="65" t="str">
        <f>'HECO-11_Part 1'!A7</f>
        <v>(Rev. 08/31/12)</v>
      </c>
      <c r="B2" s="65"/>
      <c r="C2" s="65"/>
      <c r="D2" s="278" t="s">
        <v>73</v>
      </c>
      <c r="E2" s="278"/>
      <c r="F2" s="278"/>
      <c r="G2" s="278"/>
      <c r="H2" s="278"/>
      <c r="I2" s="65"/>
      <c r="J2" s="65"/>
      <c r="K2" s="77" t="s">
        <v>47</v>
      </c>
      <c r="L2" s="76"/>
      <c r="M2" s="281" t="s">
        <v>176</v>
      </c>
      <c r="N2" s="282"/>
    </row>
    <row r="3" spans="1:14" s="33" customFormat="1" ht="16.5" thickBot="1">
      <c r="A3" s="136" t="s">
        <v>174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281" t="s">
        <v>175</v>
      </c>
      <c r="N3" s="282"/>
    </row>
    <row r="4" spans="1:14" ht="15.75" customHeight="1" thickBot="1">
      <c r="A4" s="227" t="s">
        <v>67</v>
      </c>
      <c r="B4" s="227"/>
      <c r="C4" s="227"/>
      <c r="D4" s="227" t="s">
        <v>68</v>
      </c>
      <c r="E4" s="227"/>
      <c r="F4" s="227"/>
      <c r="G4" s="227"/>
      <c r="H4" s="227"/>
      <c r="I4" s="227" t="s">
        <v>69</v>
      </c>
      <c r="J4" s="227"/>
      <c r="K4" s="227"/>
      <c r="M4" s="283" t="s">
        <v>177</v>
      </c>
      <c r="N4" s="284"/>
    </row>
    <row r="5" spans="1:14" ht="15.75" customHeight="1" thickTop="1">
      <c r="A5" s="268" t="str">
        <f>'HECO-11_Part 1'!A9</f>
        <v>0 - 00000 - 000</v>
      </c>
      <c r="B5" s="268"/>
      <c r="C5" s="268"/>
      <c r="D5" s="269">
        <f>'HECO-11_Part 1'!Q9</f>
        <v>0</v>
      </c>
      <c r="E5" s="269"/>
      <c r="F5" s="269"/>
      <c r="G5" s="269"/>
      <c r="H5" s="269"/>
      <c r="I5" s="270" t="e">
        <f>'HECO-11_Part 1'!AG9</f>
        <v>#N/A</v>
      </c>
      <c r="J5" s="270"/>
      <c r="K5" s="270"/>
      <c r="M5" s="285"/>
      <c r="N5" s="285"/>
    </row>
    <row r="6" spans="1:14" ht="6.75" customHeight="1" thickBot="1">
      <c r="A6" s="214"/>
      <c r="B6" s="224"/>
      <c r="C6" s="214"/>
      <c r="D6" s="214"/>
      <c r="E6" s="224"/>
      <c r="F6" s="214"/>
      <c r="G6" s="214"/>
      <c r="H6" s="214"/>
      <c r="I6" s="214"/>
      <c r="J6" s="214"/>
      <c r="K6" s="214"/>
      <c r="M6" s="286"/>
      <c r="N6" s="286"/>
    </row>
    <row r="7" spans="1:14" ht="15.75" thickBot="1">
      <c r="A7" s="71" t="s">
        <v>216</v>
      </c>
      <c r="B7" s="134">
        <f>'CO Log'!I3</f>
        <v>0</v>
      </c>
      <c r="E7" s="175"/>
      <c r="I7" s="17" t="e">
        <f>IF(J7="","","Change Order Total (per the Change Order Log and on Part 1 of this form) = ")</f>
        <v>#N/A</v>
      </c>
      <c r="J7" s="271" t="e">
        <f>IF(VLOOKUP(D5,[0]!LOG_RANGE,3,FALSE)=J8,"",VLOOKUP(D5,[0]!LOG_RANGE,3,FALSE))</f>
        <v>#N/A</v>
      </c>
      <c r="K7" s="271"/>
      <c r="M7" s="286"/>
      <c r="N7" s="286"/>
    </row>
    <row r="8" spans="1:14" ht="15.75" thickBot="1">
      <c r="A8" s="71" t="s">
        <v>218</v>
      </c>
      <c r="B8" s="134">
        <f>'CO Log'!I4</f>
        <v>0</v>
      </c>
      <c r="D8" s="8"/>
      <c r="E8" s="8"/>
      <c r="I8" s="28" t="s">
        <v>86</v>
      </c>
      <c r="J8" s="272">
        <f>ROUND(SUM(J13:J113),2)</f>
        <v>0</v>
      </c>
      <c r="K8" s="273"/>
      <c r="M8" s="286"/>
      <c r="N8" s="286"/>
    </row>
    <row r="9" spans="1:13" ht="15">
      <c r="A9" s="44" t="e">
        <f>IF(J8&lt;&gt;VLOOKUP(D5,[0]!LOG_RANGE,3,FALSE),"WARNING !  The total of all details entered below does not match the amount entered in the Change Order Log and","")</f>
        <v>#N/A</v>
      </c>
      <c r="B9" s="8"/>
      <c r="C9" s="8"/>
      <c r="D9" s="8"/>
      <c r="E9" s="8"/>
      <c r="M9" s="70"/>
    </row>
    <row r="10" spans="1:13" ht="15">
      <c r="A10" s="44" t="e">
        <f>IF(J8&lt;&gt;VLOOKUP(D5,[0]!LOG_RANGE,3,FALSE),"Part 1 of this form.  Correct the value entered in the Log or the detail values below as required to obtain match !","")</f>
        <v>#N/A</v>
      </c>
      <c r="B10" s="45"/>
      <c r="C10" s="45"/>
      <c r="D10" s="45"/>
      <c r="E10" s="45"/>
      <c r="M10" s="70"/>
    </row>
    <row r="11" spans="1:13" ht="12.75" customHeight="1">
      <c r="A11" s="274" t="s">
        <v>42</v>
      </c>
      <c r="B11" s="274"/>
      <c r="C11" s="268"/>
      <c r="D11" s="268"/>
      <c r="E11" s="268"/>
      <c r="F11" s="268"/>
      <c r="G11" s="268"/>
      <c r="H11" s="46" t="s">
        <v>38</v>
      </c>
      <c r="I11" s="46" t="s">
        <v>40</v>
      </c>
      <c r="M11" s="70" t="s">
        <v>144</v>
      </c>
    </row>
    <row r="12" spans="1:13" ht="12.75" customHeight="1">
      <c r="A12" s="275" t="s">
        <v>37</v>
      </c>
      <c r="B12" s="275"/>
      <c r="C12" s="192" t="s">
        <v>17</v>
      </c>
      <c r="D12" s="192"/>
      <c r="E12" s="192"/>
      <c r="F12" s="192"/>
      <c r="G12" s="192"/>
      <c r="H12" s="47" t="s">
        <v>39</v>
      </c>
      <c r="I12" s="47" t="s">
        <v>41</v>
      </c>
      <c r="J12" s="192" t="s">
        <v>1</v>
      </c>
      <c r="K12" s="192"/>
      <c r="M12" s="70" t="s">
        <v>145</v>
      </c>
    </row>
    <row r="13" spans="1:14" ht="12.75" customHeight="1">
      <c r="A13" s="263"/>
      <c r="B13" s="264"/>
      <c r="C13" s="263"/>
      <c r="D13" s="265"/>
      <c r="E13" s="265"/>
      <c r="F13" s="265"/>
      <c r="G13" s="264"/>
      <c r="H13" s="48"/>
      <c r="I13" s="91">
        <f>LEFT(M13,1)</f>
      </c>
      <c r="J13" s="266"/>
      <c r="K13" s="267"/>
      <c r="L13" s="102">
        <f>IF(AND(J13&lt;&gt;"",OR(H13="",I13="")),"*","")</f>
      </c>
      <c r="M13" s="276"/>
      <c r="N13" s="277"/>
    </row>
    <row r="14" spans="1:14" ht="12.75" customHeight="1">
      <c r="A14" s="263"/>
      <c r="B14" s="264"/>
      <c r="C14" s="263"/>
      <c r="D14" s="265"/>
      <c r="E14" s="265"/>
      <c r="F14" s="265"/>
      <c r="G14" s="264"/>
      <c r="H14" s="48"/>
      <c r="I14" s="91">
        <f aca="true" t="shared" si="0" ref="I14:I77">LEFT(M14,1)</f>
      </c>
      <c r="J14" s="266"/>
      <c r="K14" s="267"/>
      <c r="L14" s="102">
        <f aca="true" t="shared" si="1" ref="L14:L77">IF(AND(J14&lt;&gt;"",OR(H14="",I14="")),"*","")</f>
      </c>
      <c r="M14" s="276"/>
      <c r="N14" s="277"/>
    </row>
    <row r="15" spans="1:14" ht="12.75" customHeight="1">
      <c r="A15" s="263"/>
      <c r="B15" s="264"/>
      <c r="C15" s="263"/>
      <c r="D15" s="265"/>
      <c r="E15" s="265"/>
      <c r="F15" s="265"/>
      <c r="G15" s="264"/>
      <c r="H15" s="48"/>
      <c r="I15" s="91">
        <f t="shared" si="0"/>
      </c>
      <c r="J15" s="266"/>
      <c r="K15" s="267"/>
      <c r="L15" s="102">
        <f t="shared" si="1"/>
      </c>
      <c r="M15" s="276"/>
      <c r="N15" s="277"/>
    </row>
    <row r="16" spans="1:14" ht="12.75" customHeight="1">
      <c r="A16" s="263"/>
      <c r="B16" s="264"/>
      <c r="C16" s="263"/>
      <c r="D16" s="265"/>
      <c r="E16" s="265"/>
      <c r="F16" s="265"/>
      <c r="G16" s="264"/>
      <c r="H16" s="48"/>
      <c r="I16" s="91">
        <f t="shared" si="0"/>
      </c>
      <c r="J16" s="266"/>
      <c r="K16" s="267"/>
      <c r="L16" s="102">
        <f t="shared" si="1"/>
      </c>
      <c r="M16" s="276"/>
      <c r="N16" s="277"/>
    </row>
    <row r="17" spans="1:14" ht="12.75" customHeight="1">
      <c r="A17" s="263"/>
      <c r="B17" s="264"/>
      <c r="C17" s="263"/>
      <c r="D17" s="265"/>
      <c r="E17" s="265"/>
      <c r="F17" s="265"/>
      <c r="G17" s="264"/>
      <c r="H17" s="48"/>
      <c r="I17" s="91">
        <f t="shared" si="0"/>
      </c>
      <c r="J17" s="266"/>
      <c r="K17" s="267"/>
      <c r="L17" s="102">
        <f t="shared" si="1"/>
      </c>
      <c r="M17" s="276"/>
      <c r="N17" s="277"/>
    </row>
    <row r="18" spans="1:14" ht="12.75" customHeight="1">
      <c r="A18" s="263"/>
      <c r="B18" s="264"/>
      <c r="C18" s="263"/>
      <c r="D18" s="265"/>
      <c r="E18" s="265"/>
      <c r="F18" s="265"/>
      <c r="G18" s="264"/>
      <c r="H18" s="48"/>
      <c r="I18" s="91">
        <f t="shared" si="0"/>
      </c>
      <c r="J18" s="266"/>
      <c r="K18" s="267"/>
      <c r="L18" s="102">
        <f t="shared" si="1"/>
      </c>
      <c r="M18" s="276"/>
      <c r="N18" s="277"/>
    </row>
    <row r="19" spans="1:14" ht="12.75" customHeight="1">
      <c r="A19" s="263"/>
      <c r="B19" s="264"/>
      <c r="C19" s="263"/>
      <c r="D19" s="265"/>
      <c r="E19" s="265"/>
      <c r="F19" s="265"/>
      <c r="G19" s="264"/>
      <c r="H19" s="48"/>
      <c r="I19" s="91">
        <f t="shared" si="0"/>
      </c>
      <c r="J19" s="266"/>
      <c r="K19" s="267"/>
      <c r="L19" s="102">
        <f t="shared" si="1"/>
      </c>
      <c r="M19" s="276"/>
      <c r="N19" s="277"/>
    </row>
    <row r="20" spans="1:14" ht="12.75" customHeight="1">
      <c r="A20" s="263"/>
      <c r="B20" s="264"/>
      <c r="C20" s="263"/>
      <c r="D20" s="265"/>
      <c r="E20" s="265"/>
      <c r="F20" s="265"/>
      <c r="G20" s="264"/>
      <c r="H20" s="48"/>
      <c r="I20" s="91">
        <f t="shared" si="0"/>
      </c>
      <c r="J20" s="266"/>
      <c r="K20" s="267"/>
      <c r="L20" s="102">
        <f t="shared" si="1"/>
      </c>
      <c r="M20" s="276"/>
      <c r="N20" s="277"/>
    </row>
    <row r="21" spans="1:14" ht="12.75" customHeight="1">
      <c r="A21" s="263"/>
      <c r="B21" s="264"/>
      <c r="C21" s="263"/>
      <c r="D21" s="265"/>
      <c r="E21" s="265"/>
      <c r="F21" s="265"/>
      <c r="G21" s="264"/>
      <c r="H21" s="48"/>
      <c r="I21" s="91">
        <f t="shared" si="0"/>
      </c>
      <c r="J21" s="266"/>
      <c r="K21" s="267"/>
      <c r="L21" s="102">
        <f t="shared" si="1"/>
      </c>
      <c r="M21" s="276"/>
      <c r="N21" s="277"/>
    </row>
    <row r="22" spans="1:14" ht="12.75" customHeight="1">
      <c r="A22" s="263"/>
      <c r="B22" s="264"/>
      <c r="C22" s="263"/>
      <c r="D22" s="265"/>
      <c r="E22" s="265"/>
      <c r="F22" s="265"/>
      <c r="G22" s="264"/>
      <c r="H22" s="48"/>
      <c r="I22" s="91">
        <f t="shared" si="0"/>
      </c>
      <c r="J22" s="266"/>
      <c r="K22" s="267"/>
      <c r="L22" s="102">
        <f t="shared" si="1"/>
      </c>
      <c r="M22" s="276"/>
      <c r="N22" s="277"/>
    </row>
    <row r="23" spans="1:14" ht="12.75" customHeight="1">
      <c r="A23" s="263"/>
      <c r="B23" s="264"/>
      <c r="C23" s="263"/>
      <c r="D23" s="265"/>
      <c r="E23" s="265"/>
      <c r="F23" s="265"/>
      <c r="G23" s="264"/>
      <c r="H23" s="48"/>
      <c r="I23" s="91">
        <f t="shared" si="0"/>
      </c>
      <c r="J23" s="266"/>
      <c r="K23" s="267"/>
      <c r="L23" s="102">
        <f t="shared" si="1"/>
      </c>
      <c r="M23" s="276"/>
      <c r="N23" s="277"/>
    </row>
    <row r="24" spans="1:14" ht="12.75" customHeight="1">
      <c r="A24" s="263"/>
      <c r="B24" s="264"/>
      <c r="C24" s="263"/>
      <c r="D24" s="265"/>
      <c r="E24" s="265"/>
      <c r="F24" s="265"/>
      <c r="G24" s="264"/>
      <c r="H24" s="48"/>
      <c r="I24" s="91">
        <f t="shared" si="0"/>
      </c>
      <c r="J24" s="266"/>
      <c r="K24" s="267"/>
      <c r="L24" s="102">
        <f t="shared" si="1"/>
      </c>
      <c r="M24" s="276"/>
      <c r="N24" s="277"/>
    </row>
    <row r="25" spans="1:14" ht="12.75" customHeight="1">
      <c r="A25" s="263"/>
      <c r="B25" s="264"/>
      <c r="C25" s="263"/>
      <c r="D25" s="265"/>
      <c r="E25" s="265"/>
      <c r="F25" s="265"/>
      <c r="G25" s="264"/>
      <c r="H25" s="48"/>
      <c r="I25" s="91">
        <f t="shared" si="0"/>
      </c>
      <c r="J25" s="266"/>
      <c r="K25" s="267"/>
      <c r="L25" s="102">
        <f t="shared" si="1"/>
      </c>
      <c r="M25" s="276"/>
      <c r="N25" s="277"/>
    </row>
    <row r="26" spans="1:14" ht="12.75" customHeight="1">
      <c r="A26" s="263"/>
      <c r="B26" s="264"/>
      <c r="C26" s="263"/>
      <c r="D26" s="265"/>
      <c r="E26" s="265"/>
      <c r="F26" s="265"/>
      <c r="G26" s="264"/>
      <c r="H26" s="48"/>
      <c r="I26" s="91">
        <f t="shared" si="0"/>
      </c>
      <c r="J26" s="266"/>
      <c r="K26" s="267"/>
      <c r="L26" s="102">
        <f t="shared" si="1"/>
      </c>
      <c r="M26" s="276"/>
      <c r="N26" s="277"/>
    </row>
    <row r="27" spans="1:14" ht="12.75" customHeight="1">
      <c r="A27" s="263"/>
      <c r="B27" s="264"/>
      <c r="C27" s="263"/>
      <c r="D27" s="265"/>
      <c r="E27" s="265"/>
      <c r="F27" s="265"/>
      <c r="G27" s="264"/>
      <c r="H27" s="48"/>
      <c r="I27" s="91">
        <f t="shared" si="0"/>
      </c>
      <c r="J27" s="266"/>
      <c r="K27" s="267"/>
      <c r="L27" s="102">
        <f t="shared" si="1"/>
      </c>
      <c r="M27" s="276"/>
      <c r="N27" s="277"/>
    </row>
    <row r="28" spans="1:14" ht="12.75" customHeight="1">
      <c r="A28" s="263"/>
      <c r="B28" s="264"/>
      <c r="C28" s="263"/>
      <c r="D28" s="265"/>
      <c r="E28" s="265"/>
      <c r="F28" s="265"/>
      <c r="G28" s="264"/>
      <c r="H28" s="48"/>
      <c r="I28" s="91">
        <f t="shared" si="0"/>
      </c>
      <c r="J28" s="266"/>
      <c r="K28" s="267"/>
      <c r="L28" s="102">
        <f t="shared" si="1"/>
      </c>
      <c r="M28" s="276"/>
      <c r="N28" s="277"/>
    </row>
    <row r="29" spans="1:14" ht="12.75" customHeight="1">
      <c r="A29" s="263"/>
      <c r="B29" s="264"/>
      <c r="C29" s="263"/>
      <c r="D29" s="265"/>
      <c r="E29" s="265"/>
      <c r="F29" s="265"/>
      <c r="G29" s="264"/>
      <c r="H29" s="48"/>
      <c r="I29" s="91">
        <f t="shared" si="0"/>
      </c>
      <c r="J29" s="266"/>
      <c r="K29" s="267"/>
      <c r="L29" s="102">
        <f t="shared" si="1"/>
      </c>
      <c r="M29" s="276"/>
      <c r="N29" s="277"/>
    </row>
    <row r="30" spans="1:14" ht="12.75" customHeight="1">
      <c r="A30" s="263"/>
      <c r="B30" s="264"/>
      <c r="C30" s="263"/>
      <c r="D30" s="265"/>
      <c r="E30" s="265"/>
      <c r="F30" s="265"/>
      <c r="G30" s="264"/>
      <c r="H30" s="48"/>
      <c r="I30" s="91">
        <f t="shared" si="0"/>
      </c>
      <c r="J30" s="266"/>
      <c r="K30" s="267"/>
      <c r="L30" s="102">
        <f t="shared" si="1"/>
      </c>
      <c r="M30" s="276"/>
      <c r="N30" s="277"/>
    </row>
    <row r="31" spans="1:14" ht="12.75" customHeight="1">
      <c r="A31" s="263"/>
      <c r="B31" s="264"/>
      <c r="C31" s="263"/>
      <c r="D31" s="265"/>
      <c r="E31" s="265"/>
      <c r="F31" s="265"/>
      <c r="G31" s="264"/>
      <c r="H31" s="48"/>
      <c r="I31" s="91">
        <f t="shared" si="0"/>
      </c>
      <c r="J31" s="266"/>
      <c r="K31" s="267"/>
      <c r="L31" s="102">
        <f t="shared" si="1"/>
      </c>
      <c r="M31" s="276"/>
      <c r="N31" s="277"/>
    </row>
    <row r="32" spans="1:14" ht="12.75" customHeight="1">
      <c r="A32" s="263"/>
      <c r="B32" s="264"/>
      <c r="C32" s="263"/>
      <c r="D32" s="265"/>
      <c r="E32" s="265"/>
      <c r="F32" s="265"/>
      <c r="G32" s="264"/>
      <c r="H32" s="48"/>
      <c r="I32" s="91">
        <f t="shared" si="0"/>
      </c>
      <c r="J32" s="266"/>
      <c r="K32" s="267"/>
      <c r="L32" s="102">
        <f t="shared" si="1"/>
      </c>
      <c r="M32" s="276"/>
      <c r="N32" s="277"/>
    </row>
    <row r="33" spans="1:14" ht="12.75" customHeight="1">
      <c r="A33" s="263"/>
      <c r="B33" s="264"/>
      <c r="C33" s="263"/>
      <c r="D33" s="265"/>
      <c r="E33" s="265"/>
      <c r="F33" s="265"/>
      <c r="G33" s="264"/>
      <c r="H33" s="48"/>
      <c r="I33" s="91">
        <f t="shared" si="0"/>
      </c>
      <c r="J33" s="266"/>
      <c r="K33" s="267"/>
      <c r="L33" s="102">
        <f t="shared" si="1"/>
      </c>
      <c r="M33" s="276"/>
      <c r="N33" s="277"/>
    </row>
    <row r="34" spans="1:14" ht="12.75" customHeight="1">
      <c r="A34" s="263"/>
      <c r="B34" s="264"/>
      <c r="C34" s="263"/>
      <c r="D34" s="265"/>
      <c r="E34" s="265"/>
      <c r="F34" s="265"/>
      <c r="G34" s="264"/>
      <c r="H34" s="48"/>
      <c r="I34" s="91">
        <f t="shared" si="0"/>
      </c>
      <c r="J34" s="266"/>
      <c r="K34" s="267"/>
      <c r="L34" s="102">
        <f t="shared" si="1"/>
      </c>
      <c r="M34" s="276"/>
      <c r="N34" s="277"/>
    </row>
    <row r="35" spans="1:14" ht="12.75" customHeight="1">
      <c r="A35" s="263"/>
      <c r="B35" s="264"/>
      <c r="C35" s="263"/>
      <c r="D35" s="265"/>
      <c r="E35" s="265"/>
      <c r="F35" s="265"/>
      <c r="G35" s="264"/>
      <c r="H35" s="48"/>
      <c r="I35" s="91">
        <f t="shared" si="0"/>
      </c>
      <c r="J35" s="266"/>
      <c r="K35" s="267"/>
      <c r="L35" s="102">
        <f t="shared" si="1"/>
      </c>
      <c r="M35" s="276"/>
      <c r="N35" s="277"/>
    </row>
    <row r="36" spans="1:14" ht="12.75" customHeight="1">
      <c r="A36" s="263"/>
      <c r="B36" s="264"/>
      <c r="C36" s="263"/>
      <c r="D36" s="265"/>
      <c r="E36" s="265"/>
      <c r="F36" s="265"/>
      <c r="G36" s="264"/>
      <c r="H36" s="48"/>
      <c r="I36" s="91">
        <f t="shared" si="0"/>
      </c>
      <c r="J36" s="266"/>
      <c r="K36" s="267"/>
      <c r="L36" s="102">
        <f t="shared" si="1"/>
      </c>
      <c r="M36" s="276"/>
      <c r="N36" s="277"/>
    </row>
    <row r="37" spans="1:14" ht="12.75" customHeight="1">
      <c r="A37" s="263"/>
      <c r="B37" s="264"/>
      <c r="C37" s="263"/>
      <c r="D37" s="265"/>
      <c r="E37" s="265"/>
      <c r="F37" s="265"/>
      <c r="G37" s="264"/>
      <c r="H37" s="48"/>
      <c r="I37" s="91">
        <f t="shared" si="0"/>
      </c>
      <c r="J37" s="266"/>
      <c r="K37" s="267"/>
      <c r="L37" s="102">
        <f t="shared" si="1"/>
      </c>
      <c r="M37" s="276"/>
      <c r="N37" s="277"/>
    </row>
    <row r="38" spans="1:14" ht="12.75" customHeight="1">
      <c r="A38" s="263"/>
      <c r="B38" s="264"/>
      <c r="C38" s="263"/>
      <c r="D38" s="265"/>
      <c r="E38" s="265"/>
      <c r="F38" s="265"/>
      <c r="G38" s="264"/>
      <c r="H38" s="48"/>
      <c r="I38" s="91">
        <f t="shared" si="0"/>
      </c>
      <c r="J38" s="266"/>
      <c r="K38" s="267"/>
      <c r="L38" s="102">
        <f t="shared" si="1"/>
      </c>
      <c r="M38" s="276"/>
      <c r="N38" s="277"/>
    </row>
    <row r="39" spans="1:14" ht="12.75" customHeight="1">
      <c r="A39" s="263"/>
      <c r="B39" s="264"/>
      <c r="C39" s="263"/>
      <c r="D39" s="265"/>
      <c r="E39" s="265"/>
      <c r="F39" s="265"/>
      <c r="G39" s="264"/>
      <c r="H39" s="48"/>
      <c r="I39" s="91">
        <f t="shared" si="0"/>
      </c>
      <c r="J39" s="266"/>
      <c r="K39" s="267"/>
      <c r="L39" s="102">
        <f t="shared" si="1"/>
      </c>
      <c r="M39" s="276"/>
      <c r="N39" s="277"/>
    </row>
    <row r="40" spans="1:14" ht="12.75" customHeight="1">
      <c r="A40" s="263"/>
      <c r="B40" s="264"/>
      <c r="C40" s="263"/>
      <c r="D40" s="265"/>
      <c r="E40" s="265"/>
      <c r="F40" s="265"/>
      <c r="G40" s="264"/>
      <c r="H40" s="48"/>
      <c r="I40" s="91">
        <f t="shared" si="0"/>
      </c>
      <c r="J40" s="266"/>
      <c r="K40" s="267"/>
      <c r="L40" s="102">
        <f t="shared" si="1"/>
      </c>
      <c r="M40" s="276"/>
      <c r="N40" s="277"/>
    </row>
    <row r="41" spans="1:14" ht="12.75" customHeight="1">
      <c r="A41" s="263"/>
      <c r="B41" s="264"/>
      <c r="C41" s="263"/>
      <c r="D41" s="265"/>
      <c r="E41" s="265"/>
      <c r="F41" s="265"/>
      <c r="G41" s="264"/>
      <c r="H41" s="48"/>
      <c r="I41" s="91">
        <f t="shared" si="0"/>
      </c>
      <c r="J41" s="266"/>
      <c r="K41" s="267"/>
      <c r="L41" s="102">
        <f t="shared" si="1"/>
      </c>
      <c r="M41" s="276"/>
      <c r="N41" s="277"/>
    </row>
    <row r="42" spans="1:14" ht="12.75" customHeight="1">
      <c r="A42" s="263"/>
      <c r="B42" s="264"/>
      <c r="C42" s="263"/>
      <c r="D42" s="265"/>
      <c r="E42" s="265"/>
      <c r="F42" s="265"/>
      <c r="G42" s="264"/>
      <c r="H42" s="48"/>
      <c r="I42" s="91">
        <f t="shared" si="0"/>
      </c>
      <c r="J42" s="266"/>
      <c r="K42" s="267"/>
      <c r="L42" s="102">
        <f t="shared" si="1"/>
      </c>
      <c r="M42" s="276"/>
      <c r="N42" s="277"/>
    </row>
    <row r="43" spans="1:14" ht="12.75" customHeight="1">
      <c r="A43" s="263"/>
      <c r="B43" s="264"/>
      <c r="C43" s="263"/>
      <c r="D43" s="265"/>
      <c r="E43" s="265"/>
      <c r="F43" s="265"/>
      <c r="G43" s="264"/>
      <c r="H43" s="48"/>
      <c r="I43" s="91">
        <f t="shared" si="0"/>
      </c>
      <c r="J43" s="266"/>
      <c r="K43" s="267"/>
      <c r="L43" s="102">
        <f t="shared" si="1"/>
      </c>
      <c r="M43" s="276"/>
      <c r="N43" s="277"/>
    </row>
    <row r="44" spans="1:14" ht="12.75" customHeight="1">
      <c r="A44" s="263"/>
      <c r="B44" s="264"/>
      <c r="C44" s="263"/>
      <c r="D44" s="265"/>
      <c r="E44" s="265"/>
      <c r="F44" s="265"/>
      <c r="G44" s="264"/>
      <c r="H44" s="48"/>
      <c r="I44" s="91">
        <f t="shared" si="0"/>
      </c>
      <c r="J44" s="266"/>
      <c r="K44" s="267"/>
      <c r="L44" s="102">
        <f t="shared" si="1"/>
      </c>
      <c r="M44" s="276"/>
      <c r="N44" s="277"/>
    </row>
    <row r="45" spans="1:14" ht="12.75" customHeight="1">
      <c r="A45" s="263"/>
      <c r="B45" s="264"/>
      <c r="C45" s="263"/>
      <c r="D45" s="265"/>
      <c r="E45" s="265"/>
      <c r="F45" s="265"/>
      <c r="G45" s="264"/>
      <c r="H45" s="48"/>
      <c r="I45" s="91">
        <f t="shared" si="0"/>
      </c>
      <c r="J45" s="266"/>
      <c r="K45" s="267"/>
      <c r="L45" s="102">
        <f t="shared" si="1"/>
      </c>
      <c r="M45" s="276"/>
      <c r="N45" s="277"/>
    </row>
    <row r="46" spans="1:14" ht="12.75" customHeight="1">
      <c r="A46" s="263"/>
      <c r="B46" s="264"/>
      <c r="C46" s="263"/>
      <c r="D46" s="265"/>
      <c r="E46" s="265"/>
      <c r="F46" s="265"/>
      <c r="G46" s="264"/>
      <c r="H46" s="48"/>
      <c r="I46" s="91">
        <f t="shared" si="0"/>
      </c>
      <c r="J46" s="266"/>
      <c r="K46" s="267"/>
      <c r="L46" s="102">
        <f t="shared" si="1"/>
      </c>
      <c r="M46" s="276"/>
      <c r="N46" s="277"/>
    </row>
    <row r="47" spans="1:14" ht="12.75" customHeight="1">
      <c r="A47" s="263"/>
      <c r="B47" s="264"/>
      <c r="C47" s="263"/>
      <c r="D47" s="265"/>
      <c r="E47" s="265"/>
      <c r="F47" s="265"/>
      <c r="G47" s="264"/>
      <c r="H47" s="48"/>
      <c r="I47" s="91">
        <f t="shared" si="0"/>
      </c>
      <c r="J47" s="266"/>
      <c r="K47" s="267"/>
      <c r="L47" s="102">
        <f t="shared" si="1"/>
      </c>
      <c r="M47" s="276"/>
      <c r="N47" s="277"/>
    </row>
    <row r="48" spans="1:14" ht="12.75" customHeight="1">
      <c r="A48" s="263"/>
      <c r="B48" s="264"/>
      <c r="C48" s="263"/>
      <c r="D48" s="265"/>
      <c r="E48" s="265"/>
      <c r="F48" s="265"/>
      <c r="G48" s="264"/>
      <c r="H48" s="48"/>
      <c r="I48" s="91">
        <f t="shared" si="0"/>
      </c>
      <c r="J48" s="266"/>
      <c r="K48" s="267"/>
      <c r="L48" s="102">
        <f t="shared" si="1"/>
      </c>
      <c r="M48" s="276"/>
      <c r="N48" s="277"/>
    </row>
    <row r="49" spans="1:14" ht="12.75" customHeight="1">
      <c r="A49" s="263"/>
      <c r="B49" s="264"/>
      <c r="C49" s="263"/>
      <c r="D49" s="265"/>
      <c r="E49" s="265"/>
      <c r="F49" s="265"/>
      <c r="G49" s="264"/>
      <c r="H49" s="48"/>
      <c r="I49" s="91">
        <f t="shared" si="0"/>
      </c>
      <c r="J49" s="266"/>
      <c r="K49" s="267"/>
      <c r="L49" s="102">
        <f t="shared" si="1"/>
      </c>
      <c r="M49" s="276"/>
      <c r="N49" s="277"/>
    </row>
    <row r="50" spans="1:14" ht="12.75" customHeight="1">
      <c r="A50" s="263"/>
      <c r="B50" s="264"/>
      <c r="C50" s="263"/>
      <c r="D50" s="265"/>
      <c r="E50" s="265"/>
      <c r="F50" s="265"/>
      <c r="G50" s="264"/>
      <c r="H50" s="48"/>
      <c r="I50" s="91">
        <f t="shared" si="0"/>
      </c>
      <c r="J50" s="266"/>
      <c r="K50" s="267"/>
      <c r="L50" s="102">
        <f t="shared" si="1"/>
      </c>
      <c r="M50" s="276"/>
      <c r="N50" s="277"/>
    </row>
    <row r="51" spans="1:14" ht="12.75" customHeight="1">
      <c r="A51" s="263"/>
      <c r="B51" s="264"/>
      <c r="C51" s="263"/>
      <c r="D51" s="265"/>
      <c r="E51" s="265"/>
      <c r="F51" s="265"/>
      <c r="G51" s="264"/>
      <c r="H51" s="48"/>
      <c r="I51" s="91">
        <f t="shared" si="0"/>
      </c>
      <c r="J51" s="266"/>
      <c r="K51" s="267"/>
      <c r="L51" s="102">
        <f t="shared" si="1"/>
      </c>
      <c r="M51" s="276"/>
      <c r="N51" s="277"/>
    </row>
    <row r="52" spans="1:14" ht="12.75" customHeight="1">
      <c r="A52" s="263"/>
      <c r="B52" s="264"/>
      <c r="C52" s="263"/>
      <c r="D52" s="265"/>
      <c r="E52" s="265"/>
      <c r="F52" s="265"/>
      <c r="G52" s="264"/>
      <c r="H52" s="48"/>
      <c r="I52" s="91">
        <f t="shared" si="0"/>
      </c>
      <c r="J52" s="266"/>
      <c r="K52" s="267"/>
      <c r="L52" s="102">
        <f t="shared" si="1"/>
      </c>
      <c r="M52" s="276"/>
      <c r="N52" s="277"/>
    </row>
    <row r="53" spans="1:14" ht="12.75" customHeight="1">
      <c r="A53" s="263"/>
      <c r="B53" s="264"/>
      <c r="C53" s="263"/>
      <c r="D53" s="265"/>
      <c r="E53" s="265"/>
      <c r="F53" s="265"/>
      <c r="G53" s="264"/>
      <c r="H53" s="48"/>
      <c r="I53" s="91">
        <f t="shared" si="0"/>
      </c>
      <c r="J53" s="266"/>
      <c r="K53" s="267"/>
      <c r="L53" s="102">
        <f t="shared" si="1"/>
      </c>
      <c r="M53" s="276"/>
      <c r="N53" s="277"/>
    </row>
    <row r="54" spans="1:14" ht="12.75" customHeight="1">
      <c r="A54" s="263"/>
      <c r="B54" s="264"/>
      <c r="C54" s="263"/>
      <c r="D54" s="265"/>
      <c r="E54" s="265"/>
      <c r="F54" s="265"/>
      <c r="G54" s="264"/>
      <c r="H54" s="48"/>
      <c r="I54" s="91">
        <f t="shared" si="0"/>
      </c>
      <c r="J54" s="266"/>
      <c r="K54" s="267"/>
      <c r="L54" s="102">
        <f t="shared" si="1"/>
      </c>
      <c r="M54" s="276"/>
      <c r="N54" s="277"/>
    </row>
    <row r="55" spans="1:14" ht="12.75" customHeight="1">
      <c r="A55" s="263"/>
      <c r="B55" s="264"/>
      <c r="C55" s="263"/>
      <c r="D55" s="265"/>
      <c r="E55" s="265"/>
      <c r="F55" s="265"/>
      <c r="G55" s="264"/>
      <c r="H55" s="48"/>
      <c r="I55" s="91">
        <f t="shared" si="0"/>
      </c>
      <c r="J55" s="266"/>
      <c r="K55" s="267"/>
      <c r="L55" s="102">
        <f t="shared" si="1"/>
      </c>
      <c r="M55" s="276"/>
      <c r="N55" s="277"/>
    </row>
    <row r="56" spans="1:14" ht="12.75" customHeight="1">
      <c r="A56" s="263"/>
      <c r="B56" s="264"/>
      <c r="C56" s="263"/>
      <c r="D56" s="265"/>
      <c r="E56" s="265"/>
      <c r="F56" s="265"/>
      <c r="G56" s="264"/>
      <c r="H56" s="48"/>
      <c r="I56" s="91">
        <f t="shared" si="0"/>
      </c>
      <c r="J56" s="266"/>
      <c r="K56" s="267"/>
      <c r="L56" s="102">
        <f t="shared" si="1"/>
      </c>
      <c r="M56" s="276"/>
      <c r="N56" s="277"/>
    </row>
    <row r="57" spans="1:14" ht="12.75" customHeight="1">
      <c r="A57" s="263"/>
      <c r="B57" s="264"/>
      <c r="C57" s="263"/>
      <c r="D57" s="265"/>
      <c r="E57" s="265"/>
      <c r="F57" s="265"/>
      <c r="G57" s="264"/>
      <c r="H57" s="48"/>
      <c r="I57" s="91">
        <f t="shared" si="0"/>
      </c>
      <c r="J57" s="266"/>
      <c r="K57" s="267"/>
      <c r="L57" s="102">
        <f t="shared" si="1"/>
      </c>
      <c r="M57" s="276"/>
      <c r="N57" s="277"/>
    </row>
    <row r="58" spans="1:14" ht="12.75" customHeight="1">
      <c r="A58" s="263"/>
      <c r="B58" s="264"/>
      <c r="C58" s="263"/>
      <c r="D58" s="265"/>
      <c r="E58" s="265"/>
      <c r="F58" s="265"/>
      <c r="G58" s="264"/>
      <c r="H58" s="48"/>
      <c r="I58" s="91">
        <f t="shared" si="0"/>
      </c>
      <c r="J58" s="266"/>
      <c r="K58" s="267"/>
      <c r="L58" s="102">
        <f t="shared" si="1"/>
      </c>
      <c r="M58" s="276"/>
      <c r="N58" s="277"/>
    </row>
    <row r="59" spans="1:14" ht="12.75" customHeight="1">
      <c r="A59" s="263"/>
      <c r="B59" s="264"/>
      <c r="C59" s="263"/>
      <c r="D59" s="265"/>
      <c r="E59" s="265"/>
      <c r="F59" s="265"/>
      <c r="G59" s="264"/>
      <c r="H59" s="48"/>
      <c r="I59" s="91">
        <f t="shared" si="0"/>
      </c>
      <c r="J59" s="266"/>
      <c r="K59" s="267"/>
      <c r="L59" s="102">
        <f t="shared" si="1"/>
      </c>
      <c r="M59" s="276"/>
      <c r="N59" s="277"/>
    </row>
    <row r="60" spans="1:14" ht="12.75" customHeight="1">
      <c r="A60" s="263"/>
      <c r="B60" s="264"/>
      <c r="C60" s="263"/>
      <c r="D60" s="265"/>
      <c r="E60" s="265"/>
      <c r="F60" s="265"/>
      <c r="G60" s="264"/>
      <c r="H60" s="48"/>
      <c r="I60" s="91">
        <f t="shared" si="0"/>
      </c>
      <c r="J60" s="266"/>
      <c r="K60" s="267"/>
      <c r="L60" s="102">
        <f t="shared" si="1"/>
      </c>
      <c r="M60" s="276"/>
      <c r="N60" s="277"/>
    </row>
    <row r="61" spans="1:14" ht="12.75" customHeight="1">
      <c r="A61" s="263"/>
      <c r="B61" s="264"/>
      <c r="C61" s="263"/>
      <c r="D61" s="265"/>
      <c r="E61" s="265"/>
      <c r="F61" s="265"/>
      <c r="G61" s="264"/>
      <c r="H61" s="48"/>
      <c r="I61" s="91">
        <f t="shared" si="0"/>
      </c>
      <c r="J61" s="266"/>
      <c r="K61" s="267"/>
      <c r="L61" s="102">
        <f t="shared" si="1"/>
      </c>
      <c r="M61" s="276"/>
      <c r="N61" s="277"/>
    </row>
    <row r="62" spans="1:14" ht="12.75" customHeight="1">
      <c r="A62" s="263"/>
      <c r="B62" s="264"/>
      <c r="C62" s="263"/>
      <c r="D62" s="265"/>
      <c r="E62" s="265"/>
      <c r="F62" s="265"/>
      <c r="G62" s="264"/>
      <c r="H62" s="48"/>
      <c r="I62" s="91">
        <f t="shared" si="0"/>
      </c>
      <c r="J62" s="266"/>
      <c r="K62" s="267"/>
      <c r="L62" s="102">
        <f t="shared" si="1"/>
      </c>
      <c r="M62" s="276"/>
      <c r="N62" s="277"/>
    </row>
    <row r="63" spans="1:14" ht="12.75" customHeight="1">
      <c r="A63" s="263"/>
      <c r="B63" s="264"/>
      <c r="C63" s="263"/>
      <c r="D63" s="265"/>
      <c r="E63" s="265"/>
      <c r="F63" s="265"/>
      <c r="G63" s="264"/>
      <c r="H63" s="48"/>
      <c r="I63" s="91">
        <f t="shared" si="0"/>
      </c>
      <c r="J63" s="266"/>
      <c r="K63" s="267"/>
      <c r="L63" s="102">
        <f t="shared" si="1"/>
      </c>
      <c r="M63" s="276"/>
      <c r="N63" s="277"/>
    </row>
    <row r="64" spans="1:14" ht="12.75" customHeight="1">
      <c r="A64" s="263"/>
      <c r="B64" s="264"/>
      <c r="C64" s="263"/>
      <c r="D64" s="265"/>
      <c r="E64" s="265"/>
      <c r="F64" s="265"/>
      <c r="G64" s="264"/>
      <c r="H64" s="48"/>
      <c r="I64" s="91">
        <f t="shared" si="0"/>
      </c>
      <c r="J64" s="266"/>
      <c r="K64" s="267"/>
      <c r="L64" s="102">
        <f t="shared" si="1"/>
      </c>
      <c r="M64" s="276"/>
      <c r="N64" s="277"/>
    </row>
    <row r="65" spans="1:14" ht="12.75" customHeight="1">
      <c r="A65" s="263"/>
      <c r="B65" s="264"/>
      <c r="C65" s="263"/>
      <c r="D65" s="265"/>
      <c r="E65" s="265"/>
      <c r="F65" s="265"/>
      <c r="G65" s="264"/>
      <c r="H65" s="48"/>
      <c r="I65" s="91">
        <f t="shared" si="0"/>
      </c>
      <c r="J65" s="266"/>
      <c r="K65" s="267"/>
      <c r="L65" s="102">
        <f t="shared" si="1"/>
      </c>
      <c r="M65" s="276"/>
      <c r="N65" s="277"/>
    </row>
    <row r="66" spans="1:14" ht="12.75" customHeight="1">
      <c r="A66" s="263"/>
      <c r="B66" s="264"/>
      <c r="C66" s="263"/>
      <c r="D66" s="265"/>
      <c r="E66" s="265"/>
      <c r="F66" s="265"/>
      <c r="G66" s="264"/>
      <c r="H66" s="48"/>
      <c r="I66" s="91">
        <f t="shared" si="0"/>
      </c>
      <c r="J66" s="266"/>
      <c r="K66" s="267"/>
      <c r="L66" s="102">
        <f t="shared" si="1"/>
      </c>
      <c r="M66" s="276"/>
      <c r="N66" s="277"/>
    </row>
    <row r="67" spans="1:14" ht="12.75" customHeight="1">
      <c r="A67" s="263"/>
      <c r="B67" s="264"/>
      <c r="C67" s="263"/>
      <c r="D67" s="265"/>
      <c r="E67" s="265"/>
      <c r="F67" s="265"/>
      <c r="G67" s="264"/>
      <c r="H67" s="48"/>
      <c r="I67" s="91">
        <f t="shared" si="0"/>
      </c>
      <c r="J67" s="266"/>
      <c r="K67" s="267"/>
      <c r="L67" s="102">
        <f t="shared" si="1"/>
      </c>
      <c r="M67" s="276"/>
      <c r="N67" s="277"/>
    </row>
    <row r="68" spans="1:14" ht="12.75" customHeight="1">
      <c r="A68" s="263"/>
      <c r="B68" s="264"/>
      <c r="C68" s="263"/>
      <c r="D68" s="265"/>
      <c r="E68" s="265"/>
      <c r="F68" s="265"/>
      <c r="G68" s="264"/>
      <c r="H68" s="48"/>
      <c r="I68" s="91">
        <f t="shared" si="0"/>
      </c>
      <c r="J68" s="266"/>
      <c r="K68" s="267"/>
      <c r="L68" s="102">
        <f t="shared" si="1"/>
      </c>
      <c r="M68" s="276"/>
      <c r="N68" s="277"/>
    </row>
    <row r="69" spans="1:14" ht="12.75" customHeight="1">
      <c r="A69" s="263"/>
      <c r="B69" s="264"/>
      <c r="C69" s="263"/>
      <c r="D69" s="265"/>
      <c r="E69" s="265"/>
      <c r="F69" s="265"/>
      <c r="G69" s="264"/>
      <c r="H69" s="48"/>
      <c r="I69" s="91">
        <f t="shared" si="0"/>
      </c>
      <c r="J69" s="266"/>
      <c r="K69" s="267"/>
      <c r="L69" s="102">
        <f t="shared" si="1"/>
      </c>
      <c r="M69" s="276"/>
      <c r="N69" s="277"/>
    </row>
    <row r="70" spans="1:14" ht="12.75" customHeight="1">
      <c r="A70" s="263"/>
      <c r="B70" s="264"/>
      <c r="C70" s="263"/>
      <c r="D70" s="265"/>
      <c r="E70" s="265"/>
      <c r="F70" s="265"/>
      <c r="G70" s="264"/>
      <c r="H70" s="48"/>
      <c r="I70" s="91">
        <f t="shared" si="0"/>
      </c>
      <c r="J70" s="266"/>
      <c r="K70" s="267"/>
      <c r="L70" s="102">
        <f t="shared" si="1"/>
      </c>
      <c r="M70" s="276"/>
      <c r="N70" s="277"/>
    </row>
    <row r="71" spans="1:14" ht="12.75" customHeight="1">
      <c r="A71" s="263"/>
      <c r="B71" s="264"/>
      <c r="C71" s="263"/>
      <c r="D71" s="265"/>
      <c r="E71" s="265"/>
      <c r="F71" s="265"/>
      <c r="G71" s="264"/>
      <c r="H71" s="48"/>
      <c r="I71" s="91">
        <f t="shared" si="0"/>
      </c>
      <c r="J71" s="266"/>
      <c r="K71" s="267"/>
      <c r="L71" s="102">
        <f t="shared" si="1"/>
      </c>
      <c r="M71" s="276"/>
      <c r="N71" s="277"/>
    </row>
    <row r="72" spans="1:14" ht="12.75" customHeight="1">
      <c r="A72" s="263"/>
      <c r="B72" s="264"/>
      <c r="C72" s="263"/>
      <c r="D72" s="265"/>
      <c r="E72" s="265"/>
      <c r="F72" s="265"/>
      <c r="G72" s="264"/>
      <c r="H72" s="48"/>
      <c r="I72" s="91">
        <f t="shared" si="0"/>
      </c>
      <c r="J72" s="266"/>
      <c r="K72" s="267"/>
      <c r="L72" s="102">
        <f t="shared" si="1"/>
      </c>
      <c r="M72" s="276"/>
      <c r="N72" s="277"/>
    </row>
    <row r="73" spans="1:14" ht="12.75" customHeight="1">
      <c r="A73" s="263"/>
      <c r="B73" s="264"/>
      <c r="C73" s="263"/>
      <c r="D73" s="265"/>
      <c r="E73" s="265"/>
      <c r="F73" s="265"/>
      <c r="G73" s="264"/>
      <c r="H73" s="48"/>
      <c r="I73" s="91">
        <f t="shared" si="0"/>
      </c>
      <c r="J73" s="266"/>
      <c r="K73" s="267"/>
      <c r="L73" s="102">
        <f t="shared" si="1"/>
      </c>
      <c r="M73" s="276"/>
      <c r="N73" s="277"/>
    </row>
    <row r="74" spans="1:14" ht="12.75" customHeight="1">
      <c r="A74" s="263"/>
      <c r="B74" s="264"/>
      <c r="C74" s="263"/>
      <c r="D74" s="265"/>
      <c r="E74" s="265"/>
      <c r="F74" s="265"/>
      <c r="G74" s="264"/>
      <c r="H74" s="48"/>
      <c r="I74" s="91">
        <f t="shared" si="0"/>
      </c>
      <c r="J74" s="266"/>
      <c r="K74" s="267"/>
      <c r="L74" s="102">
        <f t="shared" si="1"/>
      </c>
      <c r="M74" s="276"/>
      <c r="N74" s="277"/>
    </row>
    <row r="75" spans="1:14" ht="12.75" customHeight="1">
      <c r="A75" s="263"/>
      <c r="B75" s="264"/>
      <c r="C75" s="263"/>
      <c r="D75" s="265"/>
      <c r="E75" s="265"/>
      <c r="F75" s="265"/>
      <c r="G75" s="264"/>
      <c r="H75" s="48"/>
      <c r="I75" s="91">
        <f t="shared" si="0"/>
      </c>
      <c r="J75" s="266"/>
      <c r="K75" s="267"/>
      <c r="L75" s="102">
        <f t="shared" si="1"/>
      </c>
      <c r="M75" s="276"/>
      <c r="N75" s="277"/>
    </row>
    <row r="76" spans="1:14" ht="12.75" customHeight="1">
      <c r="A76" s="263"/>
      <c r="B76" s="264"/>
      <c r="C76" s="263"/>
      <c r="D76" s="265"/>
      <c r="E76" s="265"/>
      <c r="F76" s="265"/>
      <c r="G76" s="264"/>
      <c r="H76" s="48"/>
      <c r="I76" s="91">
        <f t="shared" si="0"/>
      </c>
      <c r="J76" s="266"/>
      <c r="K76" s="267"/>
      <c r="L76" s="102">
        <f t="shared" si="1"/>
      </c>
      <c r="M76" s="276"/>
      <c r="N76" s="277"/>
    </row>
    <row r="77" spans="1:14" ht="12.75" customHeight="1">
      <c r="A77" s="263"/>
      <c r="B77" s="264"/>
      <c r="C77" s="263"/>
      <c r="D77" s="265"/>
      <c r="E77" s="265"/>
      <c r="F77" s="265"/>
      <c r="G77" s="264"/>
      <c r="H77" s="48"/>
      <c r="I77" s="91">
        <f t="shared" si="0"/>
      </c>
      <c r="J77" s="266"/>
      <c r="K77" s="267"/>
      <c r="L77" s="102">
        <f t="shared" si="1"/>
      </c>
      <c r="M77" s="276"/>
      <c r="N77" s="277"/>
    </row>
    <row r="78" spans="1:14" ht="12.75" customHeight="1">
      <c r="A78" s="263"/>
      <c r="B78" s="264"/>
      <c r="C78" s="263"/>
      <c r="D78" s="265"/>
      <c r="E78" s="265"/>
      <c r="F78" s="265"/>
      <c r="G78" s="264"/>
      <c r="H78" s="48"/>
      <c r="I78" s="91">
        <f aca="true" t="shared" si="2" ref="I78:I113">LEFT(M78,1)</f>
      </c>
      <c r="J78" s="266"/>
      <c r="K78" s="267"/>
      <c r="L78" s="102">
        <f aca="true" t="shared" si="3" ref="L78:L113">IF(AND(J78&lt;&gt;"",OR(H78="",I78="")),"*","")</f>
      </c>
      <c r="M78" s="276"/>
      <c r="N78" s="277"/>
    </row>
    <row r="79" spans="1:14" ht="12.75" customHeight="1">
      <c r="A79" s="263"/>
      <c r="B79" s="264"/>
      <c r="C79" s="263"/>
      <c r="D79" s="265"/>
      <c r="E79" s="265"/>
      <c r="F79" s="265"/>
      <c r="G79" s="264"/>
      <c r="H79" s="48"/>
      <c r="I79" s="91">
        <f t="shared" si="2"/>
      </c>
      <c r="J79" s="266"/>
      <c r="K79" s="267"/>
      <c r="L79" s="102">
        <f t="shared" si="3"/>
      </c>
      <c r="M79" s="276"/>
      <c r="N79" s="277"/>
    </row>
    <row r="80" spans="1:14" ht="12.75" customHeight="1">
      <c r="A80" s="263"/>
      <c r="B80" s="264"/>
      <c r="C80" s="263"/>
      <c r="D80" s="265"/>
      <c r="E80" s="265"/>
      <c r="F80" s="265"/>
      <c r="G80" s="264"/>
      <c r="H80" s="48"/>
      <c r="I80" s="91">
        <f t="shared" si="2"/>
      </c>
      <c r="J80" s="266"/>
      <c r="K80" s="267"/>
      <c r="L80" s="102">
        <f t="shared" si="3"/>
      </c>
      <c r="M80" s="276"/>
      <c r="N80" s="277"/>
    </row>
    <row r="81" spans="1:14" ht="12.75" customHeight="1">
      <c r="A81" s="263"/>
      <c r="B81" s="264"/>
      <c r="C81" s="263"/>
      <c r="D81" s="265"/>
      <c r="E81" s="265"/>
      <c r="F81" s="265"/>
      <c r="G81" s="264"/>
      <c r="H81" s="48"/>
      <c r="I81" s="91">
        <f t="shared" si="2"/>
      </c>
      <c r="J81" s="266"/>
      <c r="K81" s="267"/>
      <c r="L81" s="102">
        <f t="shared" si="3"/>
      </c>
      <c r="M81" s="276"/>
      <c r="N81" s="277"/>
    </row>
    <row r="82" spans="1:14" ht="12.75" customHeight="1">
      <c r="A82" s="263"/>
      <c r="B82" s="264"/>
      <c r="C82" s="263"/>
      <c r="D82" s="265"/>
      <c r="E82" s="265"/>
      <c r="F82" s="265"/>
      <c r="G82" s="264"/>
      <c r="H82" s="48"/>
      <c r="I82" s="91">
        <f t="shared" si="2"/>
      </c>
      <c r="J82" s="266"/>
      <c r="K82" s="267"/>
      <c r="L82" s="102">
        <f t="shared" si="3"/>
      </c>
      <c r="M82" s="276"/>
      <c r="N82" s="277"/>
    </row>
    <row r="83" spans="1:14" ht="12.75" customHeight="1">
      <c r="A83" s="263"/>
      <c r="B83" s="264"/>
      <c r="C83" s="263"/>
      <c r="D83" s="265"/>
      <c r="E83" s="265"/>
      <c r="F83" s="265"/>
      <c r="G83" s="264"/>
      <c r="H83" s="48"/>
      <c r="I83" s="91">
        <f t="shared" si="2"/>
      </c>
      <c r="J83" s="266"/>
      <c r="K83" s="267"/>
      <c r="L83" s="102">
        <f t="shared" si="3"/>
      </c>
      <c r="M83" s="276"/>
      <c r="N83" s="277"/>
    </row>
    <row r="84" spans="1:14" ht="12.75" customHeight="1">
      <c r="A84" s="263"/>
      <c r="B84" s="264"/>
      <c r="C84" s="263"/>
      <c r="D84" s="265"/>
      <c r="E84" s="265"/>
      <c r="F84" s="265"/>
      <c r="G84" s="264"/>
      <c r="H84" s="48"/>
      <c r="I84" s="91">
        <f t="shared" si="2"/>
      </c>
      <c r="J84" s="266"/>
      <c r="K84" s="267"/>
      <c r="L84" s="102">
        <f t="shared" si="3"/>
      </c>
      <c r="M84" s="276"/>
      <c r="N84" s="277"/>
    </row>
    <row r="85" spans="1:14" ht="12.75" customHeight="1">
      <c r="A85" s="263"/>
      <c r="B85" s="264"/>
      <c r="C85" s="263"/>
      <c r="D85" s="265"/>
      <c r="E85" s="265"/>
      <c r="F85" s="265"/>
      <c r="G85" s="264"/>
      <c r="H85" s="48"/>
      <c r="I85" s="91">
        <f t="shared" si="2"/>
      </c>
      <c r="J85" s="266"/>
      <c r="K85" s="267"/>
      <c r="L85" s="102">
        <f t="shared" si="3"/>
      </c>
      <c r="M85" s="276"/>
      <c r="N85" s="277"/>
    </row>
    <row r="86" spans="1:14" ht="12.75" customHeight="1">
      <c r="A86" s="263"/>
      <c r="B86" s="264"/>
      <c r="C86" s="263"/>
      <c r="D86" s="265"/>
      <c r="E86" s="265"/>
      <c r="F86" s="265"/>
      <c r="G86" s="264"/>
      <c r="H86" s="48"/>
      <c r="I86" s="91">
        <f t="shared" si="2"/>
      </c>
      <c r="J86" s="266"/>
      <c r="K86" s="267"/>
      <c r="L86" s="102">
        <f t="shared" si="3"/>
      </c>
      <c r="M86" s="276"/>
      <c r="N86" s="277"/>
    </row>
    <row r="87" spans="1:14" ht="12.75" customHeight="1">
      <c r="A87" s="263"/>
      <c r="B87" s="264"/>
      <c r="C87" s="263"/>
      <c r="D87" s="265"/>
      <c r="E87" s="265"/>
      <c r="F87" s="265"/>
      <c r="G87" s="264"/>
      <c r="H87" s="48"/>
      <c r="I87" s="91">
        <f t="shared" si="2"/>
      </c>
      <c r="J87" s="266"/>
      <c r="K87" s="267"/>
      <c r="L87" s="102">
        <f t="shared" si="3"/>
      </c>
      <c r="M87" s="276"/>
      <c r="N87" s="277"/>
    </row>
    <row r="88" spans="1:14" ht="12.75" customHeight="1">
      <c r="A88" s="263"/>
      <c r="B88" s="264"/>
      <c r="C88" s="263"/>
      <c r="D88" s="265"/>
      <c r="E88" s="265"/>
      <c r="F88" s="265"/>
      <c r="G88" s="264"/>
      <c r="H88" s="48"/>
      <c r="I88" s="91">
        <f t="shared" si="2"/>
      </c>
      <c r="J88" s="266"/>
      <c r="K88" s="267"/>
      <c r="L88" s="102">
        <f t="shared" si="3"/>
      </c>
      <c r="M88" s="276"/>
      <c r="N88" s="277"/>
    </row>
    <row r="89" spans="1:14" ht="12.75" customHeight="1">
      <c r="A89" s="263"/>
      <c r="B89" s="264"/>
      <c r="C89" s="263"/>
      <c r="D89" s="265"/>
      <c r="E89" s="265"/>
      <c r="F89" s="265"/>
      <c r="G89" s="264"/>
      <c r="H89" s="48"/>
      <c r="I89" s="91">
        <f t="shared" si="2"/>
      </c>
      <c r="J89" s="266"/>
      <c r="K89" s="267"/>
      <c r="L89" s="102">
        <f t="shared" si="3"/>
      </c>
      <c r="M89" s="276"/>
      <c r="N89" s="277"/>
    </row>
    <row r="90" spans="1:14" ht="12.75" customHeight="1">
      <c r="A90" s="263"/>
      <c r="B90" s="264"/>
      <c r="C90" s="263"/>
      <c r="D90" s="265"/>
      <c r="E90" s="265"/>
      <c r="F90" s="265"/>
      <c r="G90" s="264"/>
      <c r="H90" s="48"/>
      <c r="I90" s="91">
        <f t="shared" si="2"/>
      </c>
      <c r="J90" s="266"/>
      <c r="K90" s="267"/>
      <c r="L90" s="102">
        <f t="shared" si="3"/>
      </c>
      <c r="M90" s="276"/>
      <c r="N90" s="277"/>
    </row>
    <row r="91" spans="1:14" ht="12.75" customHeight="1">
      <c r="A91" s="263"/>
      <c r="B91" s="264"/>
      <c r="C91" s="263"/>
      <c r="D91" s="265"/>
      <c r="E91" s="265"/>
      <c r="F91" s="265"/>
      <c r="G91" s="264"/>
      <c r="H91" s="48"/>
      <c r="I91" s="91">
        <f t="shared" si="2"/>
      </c>
      <c r="J91" s="266"/>
      <c r="K91" s="267"/>
      <c r="L91" s="102">
        <f t="shared" si="3"/>
      </c>
      <c r="M91" s="276"/>
      <c r="N91" s="277"/>
    </row>
    <row r="92" spans="1:14" ht="12.75" customHeight="1">
      <c r="A92" s="263"/>
      <c r="B92" s="264"/>
      <c r="C92" s="263"/>
      <c r="D92" s="265"/>
      <c r="E92" s="265"/>
      <c r="F92" s="265"/>
      <c r="G92" s="264"/>
      <c r="H92" s="48"/>
      <c r="I92" s="91">
        <f t="shared" si="2"/>
      </c>
      <c r="J92" s="266"/>
      <c r="K92" s="267"/>
      <c r="L92" s="102">
        <f t="shared" si="3"/>
      </c>
      <c r="M92" s="276"/>
      <c r="N92" s="277"/>
    </row>
    <row r="93" spans="1:14" ht="12.75" customHeight="1">
      <c r="A93" s="263"/>
      <c r="B93" s="264"/>
      <c r="C93" s="263"/>
      <c r="D93" s="265"/>
      <c r="E93" s="265"/>
      <c r="F93" s="265"/>
      <c r="G93" s="264"/>
      <c r="H93" s="48"/>
      <c r="I93" s="91">
        <f t="shared" si="2"/>
      </c>
      <c r="J93" s="266"/>
      <c r="K93" s="267"/>
      <c r="L93" s="102">
        <f t="shared" si="3"/>
      </c>
      <c r="M93" s="276"/>
      <c r="N93" s="277"/>
    </row>
    <row r="94" spans="1:14" ht="12.75" customHeight="1">
      <c r="A94" s="263"/>
      <c r="B94" s="264"/>
      <c r="C94" s="263"/>
      <c r="D94" s="265"/>
      <c r="E94" s="265"/>
      <c r="F94" s="265"/>
      <c r="G94" s="264"/>
      <c r="H94" s="48"/>
      <c r="I94" s="91">
        <f t="shared" si="2"/>
      </c>
      <c r="J94" s="266"/>
      <c r="K94" s="267"/>
      <c r="L94" s="102">
        <f t="shared" si="3"/>
      </c>
      <c r="M94" s="276"/>
      <c r="N94" s="277"/>
    </row>
    <row r="95" spans="1:14" ht="12.75" customHeight="1">
      <c r="A95" s="263"/>
      <c r="B95" s="264"/>
      <c r="C95" s="263"/>
      <c r="D95" s="265"/>
      <c r="E95" s="265"/>
      <c r="F95" s="265"/>
      <c r="G95" s="264"/>
      <c r="H95" s="48"/>
      <c r="I95" s="91">
        <f t="shared" si="2"/>
      </c>
      <c r="J95" s="266"/>
      <c r="K95" s="267"/>
      <c r="L95" s="102">
        <f t="shared" si="3"/>
      </c>
      <c r="M95" s="276"/>
      <c r="N95" s="277"/>
    </row>
    <row r="96" spans="1:14" ht="12.75" customHeight="1">
      <c r="A96" s="263"/>
      <c r="B96" s="264"/>
      <c r="C96" s="263"/>
      <c r="D96" s="265"/>
      <c r="E96" s="265"/>
      <c r="F96" s="265"/>
      <c r="G96" s="264"/>
      <c r="H96" s="48"/>
      <c r="I96" s="91">
        <f t="shared" si="2"/>
      </c>
      <c r="J96" s="266"/>
      <c r="K96" s="267"/>
      <c r="L96" s="102">
        <f t="shared" si="3"/>
      </c>
      <c r="M96" s="276"/>
      <c r="N96" s="277"/>
    </row>
    <row r="97" spans="1:14" ht="12.75" customHeight="1">
      <c r="A97" s="263"/>
      <c r="B97" s="264"/>
      <c r="C97" s="263"/>
      <c r="D97" s="265"/>
      <c r="E97" s="265"/>
      <c r="F97" s="265"/>
      <c r="G97" s="264"/>
      <c r="H97" s="48"/>
      <c r="I97" s="91">
        <f t="shared" si="2"/>
      </c>
      <c r="J97" s="266"/>
      <c r="K97" s="267"/>
      <c r="L97" s="102">
        <f t="shared" si="3"/>
      </c>
      <c r="M97" s="276"/>
      <c r="N97" s="277"/>
    </row>
    <row r="98" spans="1:14" ht="12.75" customHeight="1">
      <c r="A98" s="263"/>
      <c r="B98" s="264"/>
      <c r="C98" s="263"/>
      <c r="D98" s="265"/>
      <c r="E98" s="265"/>
      <c r="F98" s="265"/>
      <c r="G98" s="264"/>
      <c r="H98" s="48"/>
      <c r="I98" s="91">
        <f t="shared" si="2"/>
      </c>
      <c r="J98" s="266"/>
      <c r="K98" s="267"/>
      <c r="L98" s="102">
        <f t="shared" si="3"/>
      </c>
      <c r="M98" s="276"/>
      <c r="N98" s="277"/>
    </row>
    <row r="99" spans="1:14" ht="12.75" customHeight="1">
      <c r="A99" s="263"/>
      <c r="B99" s="264"/>
      <c r="C99" s="263"/>
      <c r="D99" s="265"/>
      <c r="E99" s="265"/>
      <c r="F99" s="265"/>
      <c r="G99" s="264"/>
      <c r="H99" s="48"/>
      <c r="I99" s="91">
        <f t="shared" si="2"/>
      </c>
      <c r="J99" s="266"/>
      <c r="K99" s="267"/>
      <c r="L99" s="102">
        <f t="shared" si="3"/>
      </c>
      <c r="M99" s="276"/>
      <c r="N99" s="277"/>
    </row>
    <row r="100" spans="1:14" ht="12.75" customHeight="1">
      <c r="A100" s="263"/>
      <c r="B100" s="264"/>
      <c r="C100" s="263"/>
      <c r="D100" s="265"/>
      <c r="E100" s="265"/>
      <c r="F100" s="265"/>
      <c r="G100" s="264"/>
      <c r="H100" s="48"/>
      <c r="I100" s="91">
        <f t="shared" si="2"/>
      </c>
      <c r="J100" s="266"/>
      <c r="K100" s="267"/>
      <c r="L100" s="102">
        <f t="shared" si="3"/>
      </c>
      <c r="M100" s="276"/>
      <c r="N100" s="277"/>
    </row>
    <row r="101" spans="1:14" ht="12.75" customHeight="1">
      <c r="A101" s="263"/>
      <c r="B101" s="264"/>
      <c r="C101" s="263"/>
      <c r="D101" s="265"/>
      <c r="E101" s="265"/>
      <c r="F101" s="265"/>
      <c r="G101" s="264"/>
      <c r="H101" s="48"/>
      <c r="I101" s="91">
        <f t="shared" si="2"/>
      </c>
      <c r="J101" s="266"/>
      <c r="K101" s="267"/>
      <c r="L101" s="102">
        <f t="shared" si="3"/>
      </c>
      <c r="M101" s="276"/>
      <c r="N101" s="277"/>
    </row>
    <row r="102" spans="1:14" ht="12.75" customHeight="1">
      <c r="A102" s="263"/>
      <c r="B102" s="264"/>
      <c r="C102" s="263"/>
      <c r="D102" s="265"/>
      <c r="E102" s="265"/>
      <c r="F102" s="265"/>
      <c r="G102" s="264"/>
      <c r="H102" s="48"/>
      <c r="I102" s="91">
        <f t="shared" si="2"/>
      </c>
      <c r="J102" s="266"/>
      <c r="K102" s="267"/>
      <c r="L102" s="102">
        <f t="shared" si="3"/>
      </c>
      <c r="M102" s="276"/>
      <c r="N102" s="277"/>
    </row>
    <row r="103" spans="1:14" ht="12.75" customHeight="1">
      <c r="A103" s="263"/>
      <c r="B103" s="264"/>
      <c r="C103" s="263"/>
      <c r="D103" s="265"/>
      <c r="E103" s="265"/>
      <c r="F103" s="265"/>
      <c r="G103" s="264"/>
      <c r="H103" s="48"/>
      <c r="I103" s="91">
        <f t="shared" si="2"/>
      </c>
      <c r="J103" s="266"/>
      <c r="K103" s="267"/>
      <c r="L103" s="102">
        <f t="shared" si="3"/>
      </c>
      <c r="M103" s="276"/>
      <c r="N103" s="277"/>
    </row>
    <row r="104" spans="1:14" ht="12.75" customHeight="1">
      <c r="A104" s="263"/>
      <c r="B104" s="264"/>
      <c r="C104" s="263"/>
      <c r="D104" s="265"/>
      <c r="E104" s="265"/>
      <c r="F104" s="265"/>
      <c r="G104" s="264"/>
      <c r="H104" s="48"/>
      <c r="I104" s="91">
        <f t="shared" si="2"/>
      </c>
      <c r="J104" s="266"/>
      <c r="K104" s="267"/>
      <c r="L104" s="102">
        <f t="shared" si="3"/>
      </c>
      <c r="M104" s="276"/>
      <c r="N104" s="277"/>
    </row>
    <row r="105" spans="1:14" ht="12.75" customHeight="1">
      <c r="A105" s="263"/>
      <c r="B105" s="264"/>
      <c r="C105" s="263"/>
      <c r="D105" s="265"/>
      <c r="E105" s="265"/>
      <c r="F105" s="265"/>
      <c r="G105" s="264"/>
      <c r="H105" s="48"/>
      <c r="I105" s="91">
        <f t="shared" si="2"/>
      </c>
      <c r="J105" s="266"/>
      <c r="K105" s="267"/>
      <c r="L105" s="102">
        <f t="shared" si="3"/>
      </c>
      <c r="M105" s="276"/>
      <c r="N105" s="277"/>
    </row>
    <row r="106" spans="1:14" ht="12.75" customHeight="1">
      <c r="A106" s="263"/>
      <c r="B106" s="264"/>
      <c r="C106" s="263"/>
      <c r="D106" s="265"/>
      <c r="E106" s="265"/>
      <c r="F106" s="265"/>
      <c r="G106" s="264"/>
      <c r="H106" s="48"/>
      <c r="I106" s="91">
        <f t="shared" si="2"/>
      </c>
      <c r="J106" s="266"/>
      <c r="K106" s="267"/>
      <c r="L106" s="102">
        <f t="shared" si="3"/>
      </c>
      <c r="M106" s="276"/>
      <c r="N106" s="277"/>
    </row>
    <row r="107" spans="1:14" ht="12.75" customHeight="1">
      <c r="A107" s="263"/>
      <c r="B107" s="264"/>
      <c r="C107" s="263"/>
      <c r="D107" s="265"/>
      <c r="E107" s="265"/>
      <c r="F107" s="265"/>
      <c r="G107" s="264"/>
      <c r="H107" s="48"/>
      <c r="I107" s="91">
        <f t="shared" si="2"/>
      </c>
      <c r="J107" s="266"/>
      <c r="K107" s="267"/>
      <c r="L107" s="102">
        <f t="shared" si="3"/>
      </c>
      <c r="M107" s="276"/>
      <c r="N107" s="277"/>
    </row>
    <row r="108" spans="1:14" ht="12.75" customHeight="1">
      <c r="A108" s="263"/>
      <c r="B108" s="264"/>
      <c r="C108" s="263"/>
      <c r="D108" s="265"/>
      <c r="E108" s="265"/>
      <c r="F108" s="265"/>
      <c r="G108" s="264"/>
      <c r="H108" s="48"/>
      <c r="I108" s="91">
        <f t="shared" si="2"/>
      </c>
      <c r="J108" s="266"/>
      <c r="K108" s="267"/>
      <c r="L108" s="102">
        <f t="shared" si="3"/>
      </c>
      <c r="M108" s="276"/>
      <c r="N108" s="277"/>
    </row>
    <row r="109" spans="1:14" ht="12.75" customHeight="1">
      <c r="A109" s="263"/>
      <c r="B109" s="264"/>
      <c r="C109" s="263"/>
      <c r="D109" s="265"/>
      <c r="E109" s="265"/>
      <c r="F109" s="265"/>
      <c r="G109" s="264"/>
      <c r="H109" s="48"/>
      <c r="I109" s="91">
        <f t="shared" si="2"/>
      </c>
      <c r="J109" s="266"/>
      <c r="K109" s="267"/>
      <c r="L109" s="102">
        <f t="shared" si="3"/>
      </c>
      <c r="M109" s="276"/>
      <c r="N109" s="277"/>
    </row>
    <row r="110" spans="1:14" ht="12.75" customHeight="1">
      <c r="A110" s="263"/>
      <c r="B110" s="264"/>
      <c r="C110" s="263"/>
      <c r="D110" s="265"/>
      <c r="E110" s="265"/>
      <c r="F110" s="265"/>
      <c r="G110" s="264"/>
      <c r="H110" s="48"/>
      <c r="I110" s="91">
        <f t="shared" si="2"/>
      </c>
      <c r="J110" s="266"/>
      <c r="K110" s="267"/>
      <c r="L110" s="102">
        <f t="shared" si="3"/>
      </c>
      <c r="M110" s="276"/>
      <c r="N110" s="277"/>
    </row>
    <row r="111" spans="1:14" ht="12.75" customHeight="1">
      <c r="A111" s="263"/>
      <c r="B111" s="264"/>
      <c r="C111" s="263"/>
      <c r="D111" s="265"/>
      <c r="E111" s="265"/>
      <c r="F111" s="265"/>
      <c r="G111" s="264"/>
      <c r="H111" s="48"/>
      <c r="I111" s="91">
        <f t="shared" si="2"/>
      </c>
      <c r="J111" s="266"/>
      <c r="K111" s="267"/>
      <c r="L111" s="102">
        <f t="shared" si="3"/>
      </c>
      <c r="M111" s="276"/>
      <c r="N111" s="277"/>
    </row>
    <row r="112" spans="1:14" ht="12.75" customHeight="1">
      <c r="A112" s="263"/>
      <c r="B112" s="264"/>
      <c r="C112" s="263"/>
      <c r="D112" s="265"/>
      <c r="E112" s="265"/>
      <c r="F112" s="265"/>
      <c r="G112" s="264"/>
      <c r="H112" s="48"/>
      <c r="I112" s="91">
        <f t="shared" si="2"/>
      </c>
      <c r="J112" s="266"/>
      <c r="K112" s="267"/>
      <c r="L112" s="102">
        <f t="shared" si="3"/>
      </c>
      <c r="M112" s="276"/>
      <c r="N112" s="277"/>
    </row>
    <row r="113" spans="1:14" ht="12.75" customHeight="1">
      <c r="A113" s="263"/>
      <c r="B113" s="264"/>
      <c r="C113" s="263"/>
      <c r="D113" s="265"/>
      <c r="E113" s="265"/>
      <c r="F113" s="265"/>
      <c r="G113" s="264"/>
      <c r="H113" s="48"/>
      <c r="I113" s="91">
        <f t="shared" si="2"/>
      </c>
      <c r="J113" s="266"/>
      <c r="K113" s="267"/>
      <c r="L113" s="102">
        <f t="shared" si="3"/>
      </c>
      <c r="M113" s="276"/>
      <c r="N113" s="277"/>
    </row>
    <row r="114" ht="12.75" customHeight="1"/>
    <row r="119" ht="15">
      <c r="J119" s="80"/>
    </row>
    <row r="120" ht="15">
      <c r="J120" s="80"/>
    </row>
    <row r="121" ht="15">
      <c r="J121" s="80"/>
    </row>
    <row r="122" ht="15">
      <c r="J122" s="80"/>
    </row>
    <row r="123" ht="15">
      <c r="J123" s="80"/>
    </row>
    <row r="124" ht="15">
      <c r="J124" s="80"/>
    </row>
    <row r="125" ht="15">
      <c r="J125" s="80"/>
    </row>
  </sheetData>
  <sheetProtection password="CF7A"/>
  <mergeCells count="428">
    <mergeCell ref="M113:N113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1:N1"/>
    <mergeCell ref="M2:N2"/>
    <mergeCell ref="M3:N3"/>
    <mergeCell ref="M4:N4"/>
    <mergeCell ref="M5:N5"/>
    <mergeCell ref="M6:N6"/>
    <mergeCell ref="M7:N7"/>
    <mergeCell ref="M8:N8"/>
    <mergeCell ref="M13:N13"/>
    <mergeCell ref="A113:B113"/>
    <mergeCell ref="C113:G113"/>
    <mergeCell ref="J113:K113"/>
    <mergeCell ref="D1:H1"/>
    <mergeCell ref="D2:H2"/>
    <mergeCell ref="A111:B111"/>
    <mergeCell ref="C111:G111"/>
    <mergeCell ref="J111:K111"/>
    <mergeCell ref="A112:B112"/>
    <mergeCell ref="C112:G112"/>
    <mergeCell ref="J112:K112"/>
    <mergeCell ref="A109:B109"/>
    <mergeCell ref="C109:G109"/>
    <mergeCell ref="J109:K109"/>
    <mergeCell ref="A110:B110"/>
    <mergeCell ref="C110:G110"/>
    <mergeCell ref="J110:K110"/>
    <mergeCell ref="A107:B107"/>
    <mergeCell ref="C107:G107"/>
    <mergeCell ref="J107:K107"/>
    <mergeCell ref="A108:B108"/>
    <mergeCell ref="C108:G108"/>
    <mergeCell ref="J108:K108"/>
    <mergeCell ref="A105:B105"/>
    <mergeCell ref="C105:G105"/>
    <mergeCell ref="J105:K105"/>
    <mergeCell ref="A106:B106"/>
    <mergeCell ref="C106:G106"/>
    <mergeCell ref="J106:K106"/>
    <mergeCell ref="A103:B103"/>
    <mergeCell ref="C103:G103"/>
    <mergeCell ref="J103:K103"/>
    <mergeCell ref="A104:B104"/>
    <mergeCell ref="C104:G104"/>
    <mergeCell ref="J104:K104"/>
    <mergeCell ref="A101:B101"/>
    <mergeCell ref="C101:G101"/>
    <mergeCell ref="J101:K101"/>
    <mergeCell ref="A102:B102"/>
    <mergeCell ref="C102:G102"/>
    <mergeCell ref="J102:K102"/>
    <mergeCell ref="A99:B99"/>
    <mergeCell ref="C99:G99"/>
    <mergeCell ref="J99:K99"/>
    <mergeCell ref="A100:B100"/>
    <mergeCell ref="C100:G100"/>
    <mergeCell ref="J100:K100"/>
    <mergeCell ref="A97:B97"/>
    <mergeCell ref="C97:G97"/>
    <mergeCell ref="J97:K97"/>
    <mergeCell ref="A98:B98"/>
    <mergeCell ref="C98:G98"/>
    <mergeCell ref="J98:K98"/>
    <mergeCell ref="A95:B95"/>
    <mergeCell ref="C95:G95"/>
    <mergeCell ref="J95:K95"/>
    <mergeCell ref="A96:B96"/>
    <mergeCell ref="C96:G96"/>
    <mergeCell ref="J96:K96"/>
    <mergeCell ref="A93:B93"/>
    <mergeCell ref="C93:G93"/>
    <mergeCell ref="J93:K93"/>
    <mergeCell ref="A94:B94"/>
    <mergeCell ref="C94:G94"/>
    <mergeCell ref="J94:K94"/>
    <mergeCell ref="A91:B91"/>
    <mergeCell ref="C91:G91"/>
    <mergeCell ref="J91:K91"/>
    <mergeCell ref="A92:B92"/>
    <mergeCell ref="C92:G92"/>
    <mergeCell ref="J92:K92"/>
    <mergeCell ref="A89:B89"/>
    <mergeCell ref="C89:G89"/>
    <mergeCell ref="J89:K89"/>
    <mergeCell ref="A90:B90"/>
    <mergeCell ref="C90:G90"/>
    <mergeCell ref="J90:K90"/>
    <mergeCell ref="A87:B87"/>
    <mergeCell ref="C87:G87"/>
    <mergeCell ref="J87:K87"/>
    <mergeCell ref="A88:B88"/>
    <mergeCell ref="C88:G88"/>
    <mergeCell ref="J88:K88"/>
    <mergeCell ref="A85:B85"/>
    <mergeCell ref="C85:G85"/>
    <mergeCell ref="J85:K85"/>
    <mergeCell ref="A86:B86"/>
    <mergeCell ref="C86:G86"/>
    <mergeCell ref="J86:K86"/>
    <mergeCell ref="A83:B83"/>
    <mergeCell ref="C83:G83"/>
    <mergeCell ref="J83:K83"/>
    <mergeCell ref="A84:B84"/>
    <mergeCell ref="C84:G84"/>
    <mergeCell ref="J84:K84"/>
    <mergeCell ref="A81:B81"/>
    <mergeCell ref="C81:G81"/>
    <mergeCell ref="J81:K81"/>
    <mergeCell ref="A82:B82"/>
    <mergeCell ref="C82:G82"/>
    <mergeCell ref="J82:K82"/>
    <mergeCell ref="A79:B79"/>
    <mergeCell ref="C79:G79"/>
    <mergeCell ref="J79:K79"/>
    <mergeCell ref="A80:B80"/>
    <mergeCell ref="C80:G80"/>
    <mergeCell ref="J80:K80"/>
    <mergeCell ref="A77:B77"/>
    <mergeCell ref="C77:G77"/>
    <mergeCell ref="J77:K77"/>
    <mergeCell ref="A78:B78"/>
    <mergeCell ref="C78:G78"/>
    <mergeCell ref="J78:K78"/>
    <mergeCell ref="A75:B75"/>
    <mergeCell ref="C75:G75"/>
    <mergeCell ref="J75:K75"/>
    <mergeCell ref="A76:B76"/>
    <mergeCell ref="C76:G76"/>
    <mergeCell ref="J76:K76"/>
    <mergeCell ref="A73:B73"/>
    <mergeCell ref="C73:G73"/>
    <mergeCell ref="J73:K73"/>
    <mergeCell ref="A74:B74"/>
    <mergeCell ref="C74:G74"/>
    <mergeCell ref="J74:K74"/>
    <mergeCell ref="A71:B71"/>
    <mergeCell ref="C71:G71"/>
    <mergeCell ref="J71:K71"/>
    <mergeCell ref="A72:B72"/>
    <mergeCell ref="C72:G72"/>
    <mergeCell ref="J72:K72"/>
    <mergeCell ref="A69:B69"/>
    <mergeCell ref="C69:G69"/>
    <mergeCell ref="J69:K69"/>
    <mergeCell ref="A70:B70"/>
    <mergeCell ref="C70:G70"/>
    <mergeCell ref="J70:K70"/>
    <mergeCell ref="A67:B67"/>
    <mergeCell ref="C67:G67"/>
    <mergeCell ref="J67:K67"/>
    <mergeCell ref="A68:B68"/>
    <mergeCell ref="C68:G68"/>
    <mergeCell ref="J68:K68"/>
    <mergeCell ref="A65:B65"/>
    <mergeCell ref="C65:G65"/>
    <mergeCell ref="J65:K65"/>
    <mergeCell ref="A66:B66"/>
    <mergeCell ref="C66:G66"/>
    <mergeCell ref="J66:K66"/>
    <mergeCell ref="A63:B63"/>
    <mergeCell ref="C63:G63"/>
    <mergeCell ref="J63:K63"/>
    <mergeCell ref="A64:B64"/>
    <mergeCell ref="C64:G64"/>
    <mergeCell ref="J64:K64"/>
    <mergeCell ref="A61:B61"/>
    <mergeCell ref="C61:G61"/>
    <mergeCell ref="J61:K61"/>
    <mergeCell ref="A62:B62"/>
    <mergeCell ref="C62:G62"/>
    <mergeCell ref="J62:K62"/>
    <mergeCell ref="A59:B59"/>
    <mergeCell ref="C59:G59"/>
    <mergeCell ref="J59:K59"/>
    <mergeCell ref="A60:B60"/>
    <mergeCell ref="C60:G60"/>
    <mergeCell ref="J60:K60"/>
    <mergeCell ref="A57:B57"/>
    <mergeCell ref="C57:G57"/>
    <mergeCell ref="J57:K57"/>
    <mergeCell ref="A58:B58"/>
    <mergeCell ref="C58:G58"/>
    <mergeCell ref="J58:K58"/>
    <mergeCell ref="A55:B55"/>
    <mergeCell ref="C55:G55"/>
    <mergeCell ref="J55:K55"/>
    <mergeCell ref="A56:B56"/>
    <mergeCell ref="C56:G56"/>
    <mergeCell ref="J56:K56"/>
    <mergeCell ref="A53:B53"/>
    <mergeCell ref="C53:G53"/>
    <mergeCell ref="J53:K53"/>
    <mergeCell ref="A54:B54"/>
    <mergeCell ref="C54:G54"/>
    <mergeCell ref="J54:K54"/>
    <mergeCell ref="A51:B51"/>
    <mergeCell ref="C51:G51"/>
    <mergeCell ref="J51:K51"/>
    <mergeCell ref="A52:B52"/>
    <mergeCell ref="C52:G52"/>
    <mergeCell ref="J52:K52"/>
    <mergeCell ref="A49:B49"/>
    <mergeCell ref="C49:G49"/>
    <mergeCell ref="J49:K49"/>
    <mergeCell ref="A50:B50"/>
    <mergeCell ref="C50:G50"/>
    <mergeCell ref="J50:K50"/>
    <mergeCell ref="A47:B47"/>
    <mergeCell ref="C47:G47"/>
    <mergeCell ref="J47:K47"/>
    <mergeCell ref="A48:B48"/>
    <mergeCell ref="C48:G48"/>
    <mergeCell ref="J48:K48"/>
    <mergeCell ref="A45:B45"/>
    <mergeCell ref="C45:G45"/>
    <mergeCell ref="J45:K45"/>
    <mergeCell ref="A46:B46"/>
    <mergeCell ref="C46:G46"/>
    <mergeCell ref="J46:K46"/>
    <mergeCell ref="A43:B43"/>
    <mergeCell ref="C43:G43"/>
    <mergeCell ref="J43:K43"/>
    <mergeCell ref="A44:B44"/>
    <mergeCell ref="C44:G44"/>
    <mergeCell ref="J44:K44"/>
    <mergeCell ref="A41:B41"/>
    <mergeCell ref="C41:G41"/>
    <mergeCell ref="J41:K41"/>
    <mergeCell ref="A42:B42"/>
    <mergeCell ref="C42:G42"/>
    <mergeCell ref="J42:K42"/>
    <mergeCell ref="A39:B39"/>
    <mergeCell ref="C39:G39"/>
    <mergeCell ref="J39:K39"/>
    <mergeCell ref="A40:B40"/>
    <mergeCell ref="C40:G40"/>
    <mergeCell ref="J40:K40"/>
    <mergeCell ref="A38:B38"/>
    <mergeCell ref="C38:G38"/>
    <mergeCell ref="J38:K38"/>
    <mergeCell ref="A37:B37"/>
    <mergeCell ref="C37:G37"/>
    <mergeCell ref="J37:K37"/>
    <mergeCell ref="A35:B35"/>
    <mergeCell ref="C35:G35"/>
    <mergeCell ref="J35:K35"/>
    <mergeCell ref="A36:B36"/>
    <mergeCell ref="C36:G36"/>
    <mergeCell ref="J36:K36"/>
    <mergeCell ref="A33:B33"/>
    <mergeCell ref="C33:G33"/>
    <mergeCell ref="J33:K33"/>
    <mergeCell ref="A34:B34"/>
    <mergeCell ref="C34:G34"/>
    <mergeCell ref="J34:K34"/>
    <mergeCell ref="A31:B31"/>
    <mergeCell ref="C31:G31"/>
    <mergeCell ref="J31:K31"/>
    <mergeCell ref="A32:B32"/>
    <mergeCell ref="C32:G32"/>
    <mergeCell ref="J32:K32"/>
    <mergeCell ref="A30:B30"/>
    <mergeCell ref="C30:G30"/>
    <mergeCell ref="J30:K30"/>
    <mergeCell ref="A28:B28"/>
    <mergeCell ref="C28:G28"/>
    <mergeCell ref="J28:K28"/>
    <mergeCell ref="A29:B29"/>
    <mergeCell ref="C29:G29"/>
    <mergeCell ref="J29:K29"/>
    <mergeCell ref="A26:B26"/>
    <mergeCell ref="C26:G26"/>
    <mergeCell ref="J26:K26"/>
    <mergeCell ref="A27:B27"/>
    <mergeCell ref="C27:G27"/>
    <mergeCell ref="J27:K27"/>
    <mergeCell ref="A24:B24"/>
    <mergeCell ref="C24:G24"/>
    <mergeCell ref="J24:K24"/>
    <mergeCell ref="A25:B25"/>
    <mergeCell ref="C25:G25"/>
    <mergeCell ref="J25:K25"/>
    <mergeCell ref="A22:B22"/>
    <mergeCell ref="C22:G22"/>
    <mergeCell ref="J22:K22"/>
    <mergeCell ref="A23:B23"/>
    <mergeCell ref="C23:G23"/>
    <mergeCell ref="J23:K23"/>
    <mergeCell ref="A20:B20"/>
    <mergeCell ref="C20:G20"/>
    <mergeCell ref="J20:K20"/>
    <mergeCell ref="A21:B21"/>
    <mergeCell ref="C21:G21"/>
    <mergeCell ref="J21:K21"/>
    <mergeCell ref="A18:B18"/>
    <mergeCell ref="C18:G18"/>
    <mergeCell ref="J18:K18"/>
    <mergeCell ref="A19:B19"/>
    <mergeCell ref="C19:G19"/>
    <mergeCell ref="J19:K19"/>
    <mergeCell ref="A16:B16"/>
    <mergeCell ref="C16:G16"/>
    <mergeCell ref="J16:K16"/>
    <mergeCell ref="A17:B17"/>
    <mergeCell ref="C17:G17"/>
    <mergeCell ref="J17:K17"/>
    <mergeCell ref="A15:B15"/>
    <mergeCell ref="C15:G15"/>
    <mergeCell ref="J15:K15"/>
    <mergeCell ref="J7:K7"/>
    <mergeCell ref="J8:K8"/>
    <mergeCell ref="J13:K13"/>
    <mergeCell ref="J12:K12"/>
    <mergeCell ref="A13:B13"/>
    <mergeCell ref="A11:B11"/>
    <mergeCell ref="A12:B12"/>
    <mergeCell ref="A6:K6"/>
    <mergeCell ref="A4:C4"/>
    <mergeCell ref="D4:H4"/>
    <mergeCell ref="I4:K4"/>
    <mergeCell ref="A5:C5"/>
    <mergeCell ref="D5:H5"/>
    <mergeCell ref="I5:K5"/>
    <mergeCell ref="A14:B14"/>
    <mergeCell ref="C14:G14"/>
    <mergeCell ref="J14:K14"/>
    <mergeCell ref="C12:G12"/>
    <mergeCell ref="C13:G13"/>
    <mergeCell ref="C11:G11"/>
  </mergeCells>
  <dataValidations count="5">
    <dataValidation type="list" allowBlank="1" showInputMessage="1" showErrorMessage="1" prompt="Use the drop-down arrow to select the initiator of this item of Work." sqref="H13:H113">
      <formula1>"Agency,A/E,Contractor,CM"</formula1>
    </dataValidation>
    <dataValidation allowBlank="1" showInputMessage="1" showErrorMessage="1" prompt="List the specific detail items which comprise the Change Order. If additional room is need for description, continue entry on the next line." sqref="C13:G113"/>
    <dataValidation allowBlank="1" showInputMessage="1" showErrorMessage="1" prompt="Enter the amount associated with the specific detail item.  For deductive items, precede the amount entered with a minus sign." sqref="J13:J113"/>
    <dataValidation allowBlank="1" showInputMessage="1" showErrorMessage="1" prompt="Enter the PCO#, FCO#, or other appropriate reference number for the specific detail items which comprise the Change Order.  If additional room is need for description, continue entry on the next line." sqref="A13:B113"/>
    <dataValidation type="list" allowBlank="1" showInputMessage="1" showErrorMessage="1" prompt="Select most appropriate reason for this change from the list.  This selection will automatically complete the &quot;Reason Code&quot; field which is used for reporting purposes." sqref="M13:N113">
      <formula1>Reason_Code</formula1>
    </dataValidation>
  </dataValidations>
  <printOptions horizontalCentered="1"/>
  <pageMargins left="0.25" right="0.25" top="0.5" bottom="0.5" header="0" footer="0"/>
  <pageSetup fitToHeight="0" fitToWidth="1" horizontalDpi="600" verticalDpi="600" orientation="portrait" scale="98" r:id="rId2"/>
  <headerFooter alignWithMargins="0">
    <oddFooter>&amp;L* - If an asterisk appears adjacent to an "Amount" entry, this indicates the "Initiated By" or "Reason for Change" field(s) have not been filled-in properly.  Please enter the appropriate values in both of these fields.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3:C62"/>
  <sheetViews>
    <sheetView showGridLines="0" zoomScalePageLayoutView="0" workbookViewId="0" topLeftCell="A10">
      <selection activeCell="D36" sqref="D36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41.421875" style="0" customWidth="1"/>
  </cols>
  <sheetData>
    <row r="3" ht="12.75">
      <c r="B3" s="26" t="s">
        <v>126</v>
      </c>
    </row>
    <row r="5" ht="12.75">
      <c r="C5" s="33" t="s">
        <v>143</v>
      </c>
    </row>
    <row r="6" ht="12.75">
      <c r="C6" s="33" t="s">
        <v>309</v>
      </c>
    </row>
    <row r="7" ht="12.75">
      <c r="C7" s="33" t="s">
        <v>320</v>
      </c>
    </row>
    <row r="8" ht="12.75">
      <c r="C8" s="33" t="s">
        <v>321</v>
      </c>
    </row>
    <row r="9" ht="12.75">
      <c r="C9" s="33" t="s">
        <v>310</v>
      </c>
    </row>
    <row r="10" ht="12.75">
      <c r="C10" s="33" t="s">
        <v>311</v>
      </c>
    </row>
    <row r="11" ht="12.75">
      <c r="C11" s="33" t="s">
        <v>312</v>
      </c>
    </row>
    <row r="12" ht="12.75">
      <c r="C12" s="33" t="s">
        <v>313</v>
      </c>
    </row>
    <row r="13" ht="12.75">
      <c r="C13" s="33" t="s">
        <v>314</v>
      </c>
    </row>
    <row r="14" ht="12.75">
      <c r="C14" s="27"/>
    </row>
    <row r="22" ht="12.75">
      <c r="C22" s="149" t="s">
        <v>270</v>
      </c>
    </row>
    <row r="23" ht="12.75">
      <c r="C23" s="156" t="s">
        <v>307</v>
      </c>
    </row>
    <row r="24" ht="12.75">
      <c r="C24" s="299" t="s">
        <v>333</v>
      </c>
    </row>
    <row r="25" ht="12.75">
      <c r="C25" s="151" t="s">
        <v>271</v>
      </c>
    </row>
    <row r="26" ht="12.75">
      <c r="C26" s="150" t="s">
        <v>272</v>
      </c>
    </row>
    <row r="27" ht="12.75">
      <c r="C27" s="150" t="s">
        <v>273</v>
      </c>
    </row>
    <row r="28" ht="12.75">
      <c r="C28" s="151" t="s">
        <v>274</v>
      </c>
    </row>
    <row r="29" ht="12.75">
      <c r="C29" s="153" t="s">
        <v>275</v>
      </c>
    </row>
    <row r="30" ht="12.75">
      <c r="C30" s="153" t="s">
        <v>276</v>
      </c>
    </row>
    <row r="31" ht="12.75">
      <c r="C31" s="151" t="s">
        <v>277</v>
      </c>
    </row>
    <row r="32" ht="12.75">
      <c r="C32" s="153" t="s">
        <v>278</v>
      </c>
    </row>
    <row r="33" ht="12.75">
      <c r="C33" s="178" t="s">
        <v>330</v>
      </c>
    </row>
    <row r="34" ht="12.75">
      <c r="C34" s="153" t="s">
        <v>279</v>
      </c>
    </row>
    <row r="35" ht="12.75">
      <c r="C35" s="153" t="s">
        <v>280</v>
      </c>
    </row>
    <row r="36" ht="12.75">
      <c r="C36" s="153" t="s">
        <v>281</v>
      </c>
    </row>
    <row r="37" ht="12.75">
      <c r="C37" s="153" t="s">
        <v>282</v>
      </c>
    </row>
    <row r="38" ht="12.75">
      <c r="C38" s="153" t="s">
        <v>283</v>
      </c>
    </row>
    <row r="39" ht="12.75">
      <c r="C39" s="153" t="s">
        <v>284</v>
      </c>
    </row>
    <row r="40" ht="12.75">
      <c r="C40" s="153" t="s">
        <v>285</v>
      </c>
    </row>
    <row r="41" ht="12.75">
      <c r="C41" s="153" t="s">
        <v>286</v>
      </c>
    </row>
    <row r="42" ht="12.75">
      <c r="C42" s="178" t="s">
        <v>331</v>
      </c>
    </row>
    <row r="43" ht="12.75">
      <c r="C43" s="178" t="s">
        <v>332</v>
      </c>
    </row>
    <row r="44" ht="12.75">
      <c r="C44" s="153" t="s">
        <v>287</v>
      </c>
    </row>
    <row r="45" ht="12.75">
      <c r="C45" s="153" t="s">
        <v>288</v>
      </c>
    </row>
    <row r="46" ht="12.75">
      <c r="C46" s="153" t="s">
        <v>289</v>
      </c>
    </row>
    <row r="47" ht="12.75">
      <c r="C47" s="153" t="s">
        <v>290</v>
      </c>
    </row>
    <row r="48" ht="12.75">
      <c r="C48" s="153" t="s">
        <v>291</v>
      </c>
    </row>
    <row r="49" ht="12.75">
      <c r="C49" s="153" t="s">
        <v>292</v>
      </c>
    </row>
    <row r="50" ht="12.75">
      <c r="C50" s="153" t="s">
        <v>293</v>
      </c>
    </row>
    <row r="51" ht="12.75">
      <c r="C51" s="153" t="s">
        <v>294</v>
      </c>
    </row>
    <row r="52" ht="12.75">
      <c r="C52" s="154" t="s">
        <v>295</v>
      </c>
    </row>
    <row r="53" ht="12.75">
      <c r="C53" s="153" t="s">
        <v>296</v>
      </c>
    </row>
    <row r="54" ht="12.75">
      <c r="C54" s="153" t="s">
        <v>297</v>
      </c>
    </row>
    <row r="55" ht="12.75">
      <c r="C55" s="153" t="s">
        <v>298</v>
      </c>
    </row>
    <row r="56" ht="12.75">
      <c r="C56" s="150" t="s">
        <v>299</v>
      </c>
    </row>
    <row r="57" ht="12.75">
      <c r="C57" s="150" t="s">
        <v>300</v>
      </c>
    </row>
    <row r="58" ht="12.75">
      <c r="C58" s="152" t="s">
        <v>301</v>
      </c>
    </row>
    <row r="59" ht="12.75">
      <c r="C59" s="152" t="s">
        <v>302</v>
      </c>
    </row>
    <row r="60" ht="12.75">
      <c r="C60" s="152" t="s">
        <v>303</v>
      </c>
    </row>
    <row r="61" ht="12.75">
      <c r="C61" s="152" t="s">
        <v>304</v>
      </c>
    </row>
    <row r="62" ht="12.75">
      <c r="C62" s="155" t="s">
        <v>305</v>
      </c>
    </row>
  </sheetData>
  <sheetProtection password="CF7A"/>
  <printOptions/>
  <pageMargins left="0.75" right="0.75" top="1" bottom="1" header="0.5" footer="0.5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7"/>
    <pageSetUpPr fitToPage="1"/>
  </sheetPr>
  <dimension ref="A2:N68"/>
  <sheetViews>
    <sheetView showGridLines="0" zoomScalePageLayoutView="0" workbookViewId="0" topLeftCell="A34">
      <selection activeCell="N58" sqref="N58"/>
    </sheetView>
  </sheetViews>
  <sheetFormatPr defaultColWidth="9.140625" defaultRowHeight="12.75"/>
  <sheetData>
    <row r="1" ht="6" customHeight="1"/>
    <row r="2" spans="1:12" s="33" customFormat="1" ht="15.75">
      <c r="A2" s="76"/>
      <c r="D2" s="180" t="s">
        <v>74</v>
      </c>
      <c r="E2" s="180"/>
      <c r="F2" s="180"/>
      <c r="G2" s="180"/>
      <c r="H2" s="180"/>
      <c r="I2" s="180"/>
      <c r="L2" s="77" t="s">
        <v>214</v>
      </c>
    </row>
    <row r="3" spans="1:12" s="33" customFormat="1" ht="15.75">
      <c r="A3" s="65" t="str">
        <f>'HECO-11_Part 1'!A7</f>
        <v>(Rev. 08/31/12)</v>
      </c>
      <c r="B3" s="65"/>
      <c r="C3" s="65"/>
      <c r="D3" s="278" t="s">
        <v>75</v>
      </c>
      <c r="E3" s="278"/>
      <c r="F3" s="278"/>
      <c r="G3" s="278"/>
      <c r="H3" s="278"/>
      <c r="I3" s="278"/>
      <c r="J3" s="65"/>
      <c r="K3" s="65"/>
      <c r="L3" s="78" t="s">
        <v>61</v>
      </c>
    </row>
    <row r="4" spans="1:12" s="33" customFormat="1" ht="13.5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.75" customHeight="1">
      <c r="A5" s="227" t="s">
        <v>67</v>
      </c>
      <c r="B5" s="227"/>
      <c r="C5" s="227"/>
      <c r="D5" s="227" t="s">
        <v>68</v>
      </c>
      <c r="E5" s="227"/>
      <c r="F5" s="227"/>
      <c r="G5" s="227"/>
      <c r="H5" s="227"/>
      <c r="I5" s="227"/>
      <c r="J5" s="227" t="s">
        <v>69</v>
      </c>
      <c r="K5" s="227"/>
      <c r="L5" s="227"/>
    </row>
    <row r="6" spans="1:12" ht="15.75" customHeight="1">
      <c r="A6" s="268" t="str">
        <f>'HECO-11_Part 1'!A9</f>
        <v>0 - 00000 - 000</v>
      </c>
      <c r="B6" s="268"/>
      <c r="C6" s="268"/>
      <c r="D6" s="269">
        <f>'HECO-11_Part 1'!Q9</f>
        <v>0</v>
      </c>
      <c r="E6" s="269"/>
      <c r="F6" s="269"/>
      <c r="G6" s="269"/>
      <c r="H6" s="269"/>
      <c r="I6" s="269"/>
      <c r="J6" s="270" t="e">
        <f>'HECO-11_Part 1'!AG9</f>
        <v>#N/A</v>
      </c>
      <c r="K6" s="270"/>
      <c r="L6" s="270"/>
    </row>
    <row r="7" spans="1:12" ht="6.75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2.75" customHeight="1">
      <c r="A8" s="135" t="str">
        <f>'HECO-11_Part 2'!A7</f>
        <v>PIMS #:</v>
      </c>
      <c r="B8" s="134">
        <f>'CO Log'!I3</f>
        <v>0</v>
      </c>
      <c r="C8" s="135" t="str">
        <f>'HECO-11_Part 2'!A8</f>
        <v>WO#:</v>
      </c>
      <c r="D8" s="134">
        <f>'CO Log'!I4</f>
        <v>0</v>
      </c>
      <c r="E8" s="117"/>
      <c r="F8" s="117"/>
      <c r="G8" s="117"/>
      <c r="H8" s="117"/>
      <c r="I8" s="117"/>
      <c r="J8" s="117"/>
      <c r="K8" s="117"/>
      <c r="L8" s="117"/>
    </row>
    <row r="9" ht="6" customHeight="1"/>
    <row r="10" ht="12.75">
      <c r="A10" s="26" t="s">
        <v>66</v>
      </c>
    </row>
    <row r="12" spans="2:12" ht="12.75"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2:12" ht="12.75"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</row>
    <row r="14" spans="2:12" ht="12.75"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</row>
    <row r="15" spans="2:12" ht="12.75"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</row>
    <row r="16" spans="2:12" ht="12.75"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</row>
    <row r="17" spans="2:12" ht="12.75"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</row>
    <row r="18" spans="2:12" ht="12.75"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</row>
    <row r="19" spans="2:12" ht="12.75"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</row>
    <row r="20" spans="2:12" ht="12.75"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</row>
    <row r="21" spans="2:12" ht="12.75"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</row>
    <row r="22" spans="2:12" ht="12.75"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</row>
    <row r="23" spans="2:12" ht="12.75"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</row>
    <row r="24" spans="2:12" ht="12.75"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</row>
    <row r="25" spans="2:12" ht="12.75"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</row>
    <row r="26" spans="2:12" ht="12.75"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</row>
    <row r="28" ht="12.75">
      <c r="A28" s="26" t="s">
        <v>70</v>
      </c>
    </row>
    <row r="30" spans="2:12" ht="12.7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</row>
    <row r="31" spans="2:12" ht="12.7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</row>
    <row r="32" spans="2:12" ht="12.75"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2:12" ht="12.75"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</row>
    <row r="34" spans="2:12" ht="12.75"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</row>
    <row r="35" spans="2:12" ht="12.75"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</row>
    <row r="36" spans="2:12" ht="12.75"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0"/>
    </row>
    <row r="37" spans="2:12" ht="12.75"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</row>
    <row r="38" spans="2:12" ht="12.75"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</row>
    <row r="39" spans="2:12" ht="12.75"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</row>
    <row r="40" spans="2:12" ht="12.75"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</row>
    <row r="41" spans="2:12" ht="12.75"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</row>
    <row r="42" spans="2:12" ht="12.75"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</row>
    <row r="43" spans="2:12" ht="12.75"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</row>
    <row r="44" spans="2:12" ht="12.75"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</row>
    <row r="45" spans="2:12" ht="12.75"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</row>
    <row r="47" ht="12.75">
      <c r="A47" s="26" t="s">
        <v>71</v>
      </c>
    </row>
    <row r="48" ht="12.75">
      <c r="A48" s="26"/>
    </row>
    <row r="49" spans="1:12" ht="12.75">
      <c r="A49" s="26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</row>
    <row r="50" spans="1:12" ht="12.75">
      <c r="A50" s="26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</row>
    <row r="51" spans="1:12" ht="12.75">
      <c r="A51" s="26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</row>
    <row r="52" spans="1:14" ht="18">
      <c r="A52" s="26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N52" s="169"/>
    </row>
    <row r="53" spans="1:12" ht="12.75">
      <c r="A53" s="26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</row>
    <row r="54" spans="1:12" ht="12.75">
      <c r="A54" s="26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</row>
    <row r="55" spans="1:12" ht="12.75">
      <c r="A55" s="26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</row>
    <row r="56" spans="1:12" ht="12.75">
      <c r="A56" s="26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</row>
    <row r="57" spans="1:12" ht="12.75">
      <c r="A57" s="26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</row>
    <row r="58" spans="1:12" ht="12.75">
      <c r="A58" s="26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</row>
    <row r="59" spans="1:12" ht="12.75">
      <c r="A59" s="26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</row>
    <row r="60" spans="1:12" ht="12.75">
      <c r="A60" s="26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</row>
    <row r="61" spans="1:12" ht="12.75">
      <c r="A61" s="26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</row>
    <row r="62" spans="1:12" ht="12.75">
      <c r="A62" s="26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</row>
    <row r="63" spans="1:12" ht="12.75">
      <c r="A63" s="26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</row>
    <row r="64" spans="2:12" ht="12.75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</row>
    <row r="66" ht="13.5" thickBot="1">
      <c r="A66" s="26" t="s">
        <v>71</v>
      </c>
    </row>
    <row r="67" spans="1:12" ht="15.75" thickBot="1">
      <c r="A67" s="287"/>
      <c r="B67" s="288"/>
      <c r="C67" s="289"/>
      <c r="E67" s="51"/>
      <c r="F67" s="51"/>
      <c r="G67" s="51"/>
      <c r="H67" s="51"/>
      <c r="I67" s="51"/>
      <c r="K67" s="51"/>
      <c r="L67" s="51"/>
    </row>
    <row r="68" spans="5:11" ht="12.75">
      <c r="E68" t="s">
        <v>72</v>
      </c>
      <c r="K68" t="s">
        <v>0</v>
      </c>
    </row>
  </sheetData>
  <sheetProtection password="CF7A"/>
  <mergeCells count="13">
    <mergeCell ref="D2:I2"/>
    <mergeCell ref="D3:I3"/>
    <mergeCell ref="A7:L7"/>
    <mergeCell ref="A5:C5"/>
    <mergeCell ref="D5:I5"/>
    <mergeCell ref="J5:L5"/>
    <mergeCell ref="A6:C6"/>
    <mergeCell ref="A67:C67"/>
    <mergeCell ref="B12:L26"/>
    <mergeCell ref="B30:L45"/>
    <mergeCell ref="B49:L64"/>
    <mergeCell ref="D6:I6"/>
    <mergeCell ref="J6:L6"/>
  </mergeCells>
  <dataValidations count="1">
    <dataValidation type="list" allowBlank="1" showInputMessage="1" showErrorMessage="1" prompt="Select appropriate recommendation using drop-down arrow." sqref="A67:C67">
      <formula1>"Recommend Approval, Recommend Disapproval"</formula1>
    </dataValidation>
  </dataValidations>
  <printOptions horizontalCentered="1"/>
  <pageMargins left="0.5" right="0.5" top="0.5" bottom="0.25" header="0" footer="0"/>
  <pageSetup fitToHeight="1" fitToWidth="1" horizontalDpi="600" verticalDpi="60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7"/>
    <pageSetUpPr fitToPage="1"/>
  </sheetPr>
  <dimension ref="A2:K58"/>
  <sheetViews>
    <sheetView showGridLines="0" zoomScalePageLayoutView="0" workbookViewId="0" topLeftCell="A1">
      <selection activeCell="F57" sqref="F57:G57"/>
    </sheetView>
  </sheetViews>
  <sheetFormatPr defaultColWidth="9.140625" defaultRowHeight="12.75"/>
  <cols>
    <col min="11" max="11" width="10.28125" style="0" customWidth="1"/>
  </cols>
  <sheetData>
    <row r="2" spans="1:11" s="33" customFormat="1" ht="15.75">
      <c r="A2" s="76"/>
      <c r="D2" s="180" t="s">
        <v>74</v>
      </c>
      <c r="E2" s="180"/>
      <c r="F2" s="180"/>
      <c r="G2" s="180"/>
      <c r="H2" s="180"/>
      <c r="K2" s="77" t="s">
        <v>214</v>
      </c>
    </row>
    <row r="3" spans="1:11" s="33" customFormat="1" ht="15.75">
      <c r="A3" s="65" t="str">
        <f>'HECO-11a_Part 1'!A3</f>
        <v>(Rev. 08/31/12)</v>
      </c>
      <c r="B3" s="65"/>
      <c r="C3" s="65"/>
      <c r="D3" s="278" t="s">
        <v>254</v>
      </c>
      <c r="E3" s="278"/>
      <c r="F3" s="278"/>
      <c r="G3" s="278"/>
      <c r="H3" s="278"/>
      <c r="I3" s="65"/>
      <c r="J3" s="65"/>
      <c r="K3" s="78" t="s">
        <v>47</v>
      </c>
    </row>
    <row r="4" spans="1:11" s="33" customFormat="1" ht="13.5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5.75" customHeight="1">
      <c r="A5" s="227" t="s">
        <v>67</v>
      </c>
      <c r="B5" s="227"/>
      <c r="C5" s="227"/>
      <c r="D5" s="227" t="s">
        <v>68</v>
      </c>
      <c r="E5" s="227"/>
      <c r="F5" s="227"/>
      <c r="G5" s="227"/>
      <c r="H5" s="227"/>
      <c r="I5" s="227" t="s">
        <v>69</v>
      </c>
      <c r="J5" s="227"/>
      <c r="K5" s="227"/>
    </row>
    <row r="6" spans="1:11" ht="15.75" customHeight="1">
      <c r="A6" s="268" t="str">
        <f>'HECO-11_Part 1'!A9</f>
        <v>0 - 00000 - 000</v>
      </c>
      <c r="B6" s="268"/>
      <c r="C6" s="268"/>
      <c r="D6" s="269">
        <f>'HECO-11_Part 1'!Q9</f>
        <v>0</v>
      </c>
      <c r="E6" s="269"/>
      <c r="F6" s="269"/>
      <c r="G6" s="269"/>
      <c r="H6" s="269"/>
      <c r="I6" s="270" t="e">
        <f>'HECO-11_Part 1'!AG9</f>
        <v>#N/A</v>
      </c>
      <c r="J6" s="270"/>
      <c r="K6" s="270"/>
    </row>
    <row r="7" spans="1:11" ht="6.75" customHeight="1" thickBo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12.75" customHeight="1">
      <c r="A8" s="135" t="str">
        <f>'HECO-11_Part 2'!A7</f>
        <v>PIMS #:</v>
      </c>
      <c r="B8" s="134">
        <f>'CO Log'!I3</f>
        <v>0</v>
      </c>
      <c r="C8" s="135" t="str">
        <f>'HECO-11_Part 2'!A8</f>
        <v>WO#:</v>
      </c>
      <c r="D8" s="134">
        <f>'CO Log'!I4</f>
        <v>0</v>
      </c>
      <c r="E8" s="117"/>
      <c r="F8" s="117"/>
      <c r="G8" s="117"/>
      <c r="H8" s="117"/>
      <c r="I8" s="117"/>
      <c r="J8" s="117"/>
      <c r="K8" s="117"/>
    </row>
    <row r="9" ht="6" customHeight="1">
      <c r="A9" s="33"/>
    </row>
    <row r="10" spans="1:11" ht="12.75">
      <c r="A10" s="192" t="s">
        <v>76</v>
      </c>
      <c r="B10" s="192"/>
      <c r="C10" s="192"/>
      <c r="D10" s="192"/>
      <c r="E10" s="192"/>
      <c r="F10" s="192"/>
      <c r="G10" s="174"/>
      <c r="H10" s="69"/>
      <c r="I10" s="69"/>
      <c r="J10" s="69"/>
      <c r="K10" s="69"/>
    </row>
    <row r="12" spans="10:11" ht="12.75">
      <c r="J12" s="79"/>
      <c r="K12" s="70"/>
    </row>
    <row r="13" spans="1:11" ht="12.75">
      <c r="A13" t="s">
        <v>80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</row>
    <row r="14" spans="2:11" ht="12.75">
      <c r="B14" s="294"/>
      <c r="C14" s="294"/>
      <c r="D14" s="294"/>
      <c r="E14" s="294"/>
      <c r="F14" s="294"/>
      <c r="G14" s="294"/>
      <c r="H14" s="294"/>
      <c r="I14" s="294"/>
      <c r="J14" s="294"/>
      <c r="K14" s="294"/>
    </row>
    <row r="15" spans="2:11" ht="12.75">
      <c r="B15" s="294"/>
      <c r="C15" s="294"/>
      <c r="D15" s="294"/>
      <c r="E15" s="294"/>
      <c r="F15" s="294"/>
      <c r="G15" s="294"/>
      <c r="H15" s="294"/>
      <c r="I15" s="294"/>
      <c r="J15" s="294"/>
      <c r="K15" s="294"/>
    </row>
    <row r="16" spans="2:11" ht="12.75">
      <c r="B16" s="294"/>
      <c r="C16" s="294"/>
      <c r="D16" s="294"/>
      <c r="E16" s="294"/>
      <c r="F16" s="294"/>
      <c r="G16" s="294"/>
      <c r="H16" s="294"/>
      <c r="I16" s="294"/>
      <c r="J16" s="294"/>
      <c r="K16" s="294"/>
    </row>
    <row r="18" spans="1:11" ht="12.75">
      <c r="A18" s="192" t="s">
        <v>77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20" spans="1:10" ht="12.75">
      <c r="A20" t="s">
        <v>78</v>
      </c>
      <c r="J20" s="87"/>
    </row>
    <row r="22" ht="12.75">
      <c r="A22" t="s">
        <v>249</v>
      </c>
    </row>
    <row r="23" spans="2:11" ht="12.75">
      <c r="B23" s="295"/>
      <c r="C23" s="292"/>
      <c r="D23" s="292"/>
      <c r="E23" s="292"/>
      <c r="F23" s="292"/>
      <c r="G23" s="292"/>
      <c r="H23" s="292"/>
      <c r="I23" s="292"/>
      <c r="J23" s="292"/>
      <c r="K23" s="292"/>
    </row>
    <row r="24" spans="2:11" ht="12.75">
      <c r="B24" s="292"/>
      <c r="C24" s="292"/>
      <c r="D24" s="292"/>
      <c r="E24" s="292"/>
      <c r="F24" s="292"/>
      <c r="G24" s="292"/>
      <c r="H24" s="292"/>
      <c r="I24" s="292"/>
      <c r="J24" s="292"/>
      <c r="K24" s="292"/>
    </row>
    <row r="25" spans="2:11" ht="12.75"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2:11" ht="12.75">
      <c r="B26" s="292"/>
      <c r="C26" s="292"/>
      <c r="D26" s="292"/>
      <c r="E26" s="292"/>
      <c r="F26" s="292"/>
      <c r="G26" s="292"/>
      <c r="H26" s="292"/>
      <c r="I26" s="292"/>
      <c r="J26" s="292"/>
      <c r="K26" s="292"/>
    </row>
    <row r="27" spans="2:11" ht="12.75">
      <c r="B27" s="292"/>
      <c r="C27" s="292"/>
      <c r="D27" s="292"/>
      <c r="E27" s="292"/>
      <c r="F27" s="292"/>
      <c r="G27" s="292"/>
      <c r="H27" s="292"/>
      <c r="I27" s="292"/>
      <c r="J27" s="292"/>
      <c r="K27" s="292"/>
    </row>
    <row r="28" spans="2:11" ht="12.75">
      <c r="B28" s="292"/>
      <c r="C28" s="292"/>
      <c r="D28" s="292"/>
      <c r="E28" s="292"/>
      <c r="F28" s="292"/>
      <c r="G28" s="292"/>
      <c r="H28" s="292"/>
      <c r="I28" s="292"/>
      <c r="J28" s="292"/>
      <c r="K28" s="292"/>
    </row>
    <row r="30" spans="1:11" ht="12.75">
      <c r="A30" s="192" t="s">
        <v>323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</row>
    <row r="32" ht="12.75">
      <c r="A32" t="s">
        <v>250</v>
      </c>
    </row>
    <row r="33" spans="2:11" ht="12.75">
      <c r="B33" s="292"/>
      <c r="C33" s="292"/>
      <c r="D33" s="292"/>
      <c r="E33" s="292"/>
      <c r="F33" s="292"/>
      <c r="G33" s="292"/>
      <c r="H33" s="292"/>
      <c r="I33" s="292"/>
      <c r="J33" s="292"/>
      <c r="K33" s="292"/>
    </row>
    <row r="34" spans="2:11" ht="12.75">
      <c r="B34" s="292"/>
      <c r="C34" s="292"/>
      <c r="D34" s="292"/>
      <c r="E34" s="292"/>
      <c r="F34" s="292"/>
      <c r="G34" s="292"/>
      <c r="H34" s="292"/>
      <c r="I34" s="292"/>
      <c r="J34" s="292"/>
      <c r="K34" s="292"/>
    </row>
    <row r="35" spans="2:11" ht="12.75">
      <c r="B35" s="292"/>
      <c r="C35" s="292"/>
      <c r="D35" s="292"/>
      <c r="E35" s="292"/>
      <c r="F35" s="292"/>
      <c r="G35" s="292"/>
      <c r="H35" s="292"/>
      <c r="I35" s="292"/>
      <c r="J35" s="292"/>
      <c r="K35" s="292"/>
    </row>
    <row r="36" spans="2:11" ht="12.75">
      <c r="B36" s="292"/>
      <c r="C36" s="292"/>
      <c r="D36" s="292"/>
      <c r="E36" s="292"/>
      <c r="F36" s="292"/>
      <c r="G36" s="292"/>
      <c r="H36" s="292"/>
      <c r="I36" s="292"/>
      <c r="J36" s="292"/>
      <c r="K36" s="292"/>
    </row>
    <row r="37" spans="2:11" ht="12.75">
      <c r="B37" s="292"/>
      <c r="C37" s="292"/>
      <c r="D37" s="292"/>
      <c r="E37" s="292"/>
      <c r="F37" s="292"/>
      <c r="G37" s="292"/>
      <c r="H37" s="292"/>
      <c r="I37" s="292"/>
      <c r="J37" s="292"/>
      <c r="K37" s="292"/>
    </row>
    <row r="38" spans="2:11" ht="12.75">
      <c r="B38" s="292"/>
      <c r="C38" s="292"/>
      <c r="D38" s="292"/>
      <c r="E38" s="292"/>
      <c r="F38" s="292"/>
      <c r="G38" s="292"/>
      <c r="H38" s="292"/>
      <c r="I38" s="292"/>
      <c r="J38" s="292"/>
      <c r="K38" s="292"/>
    </row>
    <row r="39" spans="2:11" ht="12.75">
      <c r="B39" s="292"/>
      <c r="C39" s="292"/>
      <c r="D39" s="292"/>
      <c r="E39" s="292"/>
      <c r="F39" s="292"/>
      <c r="G39" s="292"/>
      <c r="H39" s="292"/>
      <c r="I39" s="292"/>
      <c r="J39" s="292"/>
      <c r="K39" s="292"/>
    </row>
    <row r="40" s="27" customFormat="1" ht="12.75">
      <c r="A40" s="27" t="s">
        <v>251</v>
      </c>
    </row>
    <row r="41" spans="2:11" ht="12.75">
      <c r="B41" s="292"/>
      <c r="C41" s="292"/>
      <c r="D41" s="292"/>
      <c r="E41" s="292"/>
      <c r="F41" s="292"/>
      <c r="G41" s="292"/>
      <c r="H41" s="292"/>
      <c r="I41" s="292"/>
      <c r="J41" s="292"/>
      <c r="K41" s="292"/>
    </row>
    <row r="42" spans="2:11" ht="12.75">
      <c r="B42" s="292"/>
      <c r="C42" s="292"/>
      <c r="D42" s="292"/>
      <c r="E42" s="292"/>
      <c r="F42" s="292"/>
      <c r="G42" s="292"/>
      <c r="H42" s="292"/>
      <c r="I42" s="292"/>
      <c r="J42" s="292"/>
      <c r="K42" s="292"/>
    </row>
    <row r="43" spans="2:11" ht="12.75">
      <c r="B43" s="292"/>
      <c r="C43" s="292"/>
      <c r="D43" s="292"/>
      <c r="E43" s="292"/>
      <c r="F43" s="292"/>
      <c r="G43" s="292"/>
      <c r="H43" s="292"/>
      <c r="I43" s="292"/>
      <c r="J43" s="292"/>
      <c r="K43" s="292"/>
    </row>
    <row r="44" spans="2:11" ht="12.75">
      <c r="B44" s="292"/>
      <c r="C44" s="292"/>
      <c r="D44" s="292"/>
      <c r="E44" s="292"/>
      <c r="F44" s="292"/>
      <c r="G44" s="292"/>
      <c r="H44" s="292"/>
      <c r="I44" s="292"/>
      <c r="J44" s="292"/>
      <c r="K44" s="292"/>
    </row>
    <row r="45" spans="2:11" ht="12.75">
      <c r="B45" s="292"/>
      <c r="C45" s="292"/>
      <c r="D45" s="292"/>
      <c r="E45" s="292"/>
      <c r="F45" s="292"/>
      <c r="G45" s="292"/>
      <c r="H45" s="292"/>
      <c r="I45" s="292"/>
      <c r="J45" s="292"/>
      <c r="K45" s="292"/>
    </row>
    <row r="46" spans="2:11" ht="12.75">
      <c r="B46" s="292"/>
      <c r="C46" s="292"/>
      <c r="D46" s="292"/>
      <c r="E46" s="292"/>
      <c r="F46" s="292"/>
      <c r="G46" s="292"/>
      <c r="H46" s="292"/>
      <c r="I46" s="292"/>
      <c r="J46" s="292"/>
      <c r="K46" s="292"/>
    </row>
    <row r="47" spans="2:11" ht="12.75">
      <c r="B47" s="292"/>
      <c r="C47" s="292"/>
      <c r="D47" s="292"/>
      <c r="E47" s="292"/>
      <c r="F47" s="292"/>
      <c r="G47" s="292"/>
      <c r="H47" s="292"/>
      <c r="I47" s="292"/>
      <c r="J47" s="292"/>
      <c r="K47" s="292"/>
    </row>
    <row r="48" spans="1:6" ht="12.75">
      <c r="A48" t="s">
        <v>252</v>
      </c>
      <c r="F48" s="177" t="s">
        <v>327</v>
      </c>
    </row>
    <row r="49" spans="2:11" ht="12.75">
      <c r="B49" s="292"/>
      <c r="C49" s="292"/>
      <c r="D49" s="292"/>
      <c r="E49" s="292"/>
      <c r="F49" s="292"/>
      <c r="G49" s="292"/>
      <c r="H49" s="292"/>
      <c r="I49" s="292"/>
      <c r="J49" s="292"/>
      <c r="K49" s="292"/>
    </row>
    <row r="50" spans="2:11" ht="12.75">
      <c r="B50" s="292"/>
      <c r="C50" s="292"/>
      <c r="D50" s="292"/>
      <c r="E50" s="292"/>
      <c r="F50" s="292"/>
      <c r="G50" s="292"/>
      <c r="H50" s="292"/>
      <c r="I50" s="292"/>
      <c r="J50" s="292"/>
      <c r="K50" s="292"/>
    </row>
    <row r="51" spans="2:11" ht="12.75"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2:11" ht="12.75">
      <c r="B52" s="292"/>
      <c r="C52" s="292"/>
      <c r="D52" s="292"/>
      <c r="E52" s="292"/>
      <c r="F52" s="292"/>
      <c r="G52" s="292"/>
      <c r="H52" s="292"/>
      <c r="I52" s="292"/>
      <c r="J52" s="292"/>
      <c r="K52" s="292"/>
    </row>
    <row r="53" spans="2:11" ht="12.75">
      <c r="B53" s="292"/>
      <c r="C53" s="292"/>
      <c r="D53" s="292"/>
      <c r="E53" s="292"/>
      <c r="F53" s="292"/>
      <c r="G53" s="292"/>
      <c r="H53" s="292"/>
      <c r="I53" s="292"/>
      <c r="J53" s="292"/>
      <c r="K53" s="292"/>
    </row>
    <row r="54" spans="2:11" ht="12.75">
      <c r="B54" s="292"/>
      <c r="C54" s="292"/>
      <c r="D54" s="292"/>
      <c r="E54" s="292"/>
      <c r="F54" s="292"/>
      <c r="G54" s="292"/>
      <c r="H54" s="292"/>
      <c r="I54" s="292"/>
      <c r="J54" s="292"/>
      <c r="K54" s="292"/>
    </row>
    <row r="55" spans="2:11" ht="12.75">
      <c r="B55" s="292"/>
      <c r="C55" s="292"/>
      <c r="D55" s="292"/>
      <c r="E55" s="292"/>
      <c r="F55" s="292"/>
      <c r="G55" s="292"/>
      <c r="H55" s="292"/>
      <c r="I55" s="292"/>
      <c r="J55" s="292"/>
      <c r="K55" s="292"/>
    </row>
    <row r="57" spans="1:10" ht="12.75">
      <c r="A57" t="s">
        <v>79</v>
      </c>
      <c r="B57" s="51"/>
      <c r="C57" s="51"/>
      <c r="D57" s="51"/>
      <c r="E57" s="51"/>
      <c r="F57" s="293" t="s">
        <v>307</v>
      </c>
      <c r="G57" s="293"/>
      <c r="I57" s="51"/>
      <c r="J57" s="51"/>
    </row>
    <row r="58" spans="2:9" ht="12.75">
      <c r="B58" t="s">
        <v>253</v>
      </c>
      <c r="I58" t="s">
        <v>0</v>
      </c>
    </row>
  </sheetData>
  <sheetProtection password="CF7A"/>
  <mergeCells count="18">
    <mergeCell ref="F57:G57"/>
    <mergeCell ref="B13:K16"/>
    <mergeCell ref="D2:H2"/>
    <mergeCell ref="D3:H3"/>
    <mergeCell ref="A7:K7"/>
    <mergeCell ref="A5:C5"/>
    <mergeCell ref="D5:H5"/>
    <mergeCell ref="A30:K30"/>
    <mergeCell ref="B23:K28"/>
    <mergeCell ref="I5:K5"/>
    <mergeCell ref="B49:K55"/>
    <mergeCell ref="A6:C6"/>
    <mergeCell ref="B33:K39"/>
    <mergeCell ref="I6:K6"/>
    <mergeCell ref="A18:K18"/>
    <mergeCell ref="A10:F10"/>
    <mergeCell ref="B41:K47"/>
    <mergeCell ref="D6:H6"/>
  </mergeCells>
  <dataValidations count="3">
    <dataValidation type="list" allowBlank="1" showInputMessage="1" showErrorMessage="1" prompt="Select &quot;Yes&quot; or &quot;No&quot;, as appropriate." sqref="J20">
      <formula1>"No, Yes"</formula1>
    </dataValidation>
    <dataValidation type="list" allowBlank="1" showInputMessage="1" showErrorMessage="1" sqref="F57:G57">
      <formula1>Project_Mgrs</formula1>
    </dataValidation>
    <dataValidation type="list" allowBlank="1" showInputMessage="1" showErrorMessage="1" sqref="G10">
      <formula1>"Yes,No"</formula1>
    </dataValidation>
  </dataValidations>
  <printOptions horizontalCentered="1"/>
  <pageMargins left="0.5" right="0.5" top="0.5" bottom="0.5" header="0" footer="0"/>
  <pageSetup fitToHeight="1" fitToWidth="1" horizontalDpi="600" verticalDpi="600" orientation="portrait" scale="9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7"/>
    <pageSetUpPr fitToPage="1"/>
  </sheetPr>
  <dimension ref="A2:K64"/>
  <sheetViews>
    <sheetView showGridLines="0" zoomScalePageLayoutView="0" workbookViewId="0" topLeftCell="A1">
      <pane ySplit="4" topLeftCell="A5" activePane="bottomLeft" state="frozen"/>
      <selection pane="topLeft" activeCell="F6" sqref="F6"/>
      <selection pane="bottomLeft" activeCell="C16" sqref="C16:D16"/>
    </sheetView>
  </sheetViews>
  <sheetFormatPr defaultColWidth="9.140625" defaultRowHeight="12.75"/>
  <sheetData>
    <row r="1" s="57" customFormat="1" ht="13.5" thickBot="1"/>
    <row r="2" spans="1:11" s="57" customFormat="1" ht="13.5" thickTop="1">
      <c r="A2" s="122" t="s">
        <v>192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s="57" customFormat="1" ht="13.5" thickBot="1">
      <c r="A3" s="127" t="s">
        <v>193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="57" customFormat="1" ht="13.5" thickTop="1"/>
    <row r="5" spans="1:11" ht="15.75" customHeight="1">
      <c r="A5" s="76"/>
      <c r="B5" s="33"/>
      <c r="C5" s="33"/>
      <c r="D5" s="180" t="s">
        <v>74</v>
      </c>
      <c r="E5" s="180"/>
      <c r="F5" s="180"/>
      <c r="G5" s="180"/>
      <c r="H5" s="180"/>
      <c r="I5" s="33"/>
      <c r="J5" s="33"/>
      <c r="K5" s="77" t="s">
        <v>214</v>
      </c>
    </row>
    <row r="6" spans="1:11" ht="15.75" customHeight="1">
      <c r="A6" s="65" t="str">
        <f>'HECO-11a_Part 1'!A3</f>
        <v>(Rev. 08/31/12)</v>
      </c>
      <c r="B6" s="65"/>
      <c r="C6" s="65"/>
      <c r="D6" s="278" t="s">
        <v>125</v>
      </c>
      <c r="E6" s="278"/>
      <c r="F6" s="278"/>
      <c r="G6" s="278"/>
      <c r="H6" s="278"/>
      <c r="I6" s="65"/>
      <c r="J6" s="65"/>
      <c r="K6" s="78" t="s">
        <v>124</v>
      </c>
    </row>
    <row r="7" spans="1:11" ht="15.75" customHeight="1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15.75" customHeight="1">
      <c r="A8" s="227" t="s">
        <v>67</v>
      </c>
      <c r="B8" s="227"/>
      <c r="C8" s="227"/>
      <c r="D8" s="227" t="s">
        <v>68</v>
      </c>
      <c r="E8" s="227"/>
      <c r="F8" s="227"/>
      <c r="G8" s="227"/>
      <c r="H8" s="227"/>
      <c r="I8" s="227" t="s">
        <v>69</v>
      </c>
      <c r="J8" s="227"/>
      <c r="K8" s="227"/>
    </row>
    <row r="9" spans="1:11" ht="15.75" customHeight="1">
      <c r="A9" s="268" t="str">
        <f>'HECO-11_Part 1'!A9</f>
        <v>0 - 00000 - 000</v>
      </c>
      <c r="B9" s="268"/>
      <c r="C9" s="268"/>
      <c r="D9" s="269">
        <f>'HECO-11_Part 1'!Q9</f>
        <v>0</v>
      </c>
      <c r="E9" s="269"/>
      <c r="F9" s="269"/>
      <c r="G9" s="269"/>
      <c r="H9" s="269"/>
      <c r="I9" s="270" t="e">
        <f>'HECO-11_Part 1'!AG9</f>
        <v>#N/A</v>
      </c>
      <c r="J9" s="270"/>
      <c r="K9" s="270"/>
    </row>
    <row r="10" spans="1:11" ht="6.75" customHeight="1" thickBo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</row>
    <row r="11" spans="1:11" ht="12.75" customHeight="1">
      <c r="A11" s="135" t="str">
        <f>'HECO-11_Part 2'!A7</f>
        <v>PIMS #:</v>
      </c>
      <c r="B11" s="134">
        <f>'CO Log'!I3</f>
        <v>0</v>
      </c>
      <c r="C11" s="135" t="str">
        <f>'HECO-11_Part 2'!A8</f>
        <v>WO#:</v>
      </c>
      <c r="D11" s="134">
        <f>'CO Log'!I4</f>
        <v>0</v>
      </c>
      <c r="E11" s="117"/>
      <c r="F11" s="117"/>
      <c r="G11" s="117"/>
      <c r="H11" s="117"/>
      <c r="I11" s="117"/>
      <c r="J11" s="117"/>
      <c r="K11" s="117"/>
    </row>
    <row r="12" ht="6" customHeight="1"/>
    <row r="14" spans="2:4" ht="12.75">
      <c r="B14" s="71" t="s">
        <v>40</v>
      </c>
      <c r="C14" s="298"/>
      <c r="D14" s="298"/>
    </row>
    <row r="15" spans="2:7" ht="12.75">
      <c r="B15" s="69" t="s">
        <v>41</v>
      </c>
      <c r="C15" s="192" t="s">
        <v>1</v>
      </c>
      <c r="D15" s="192"/>
      <c r="G15" s="69" t="s">
        <v>85</v>
      </c>
    </row>
    <row r="16" spans="2:6" ht="12.75">
      <c r="B16" s="70">
        <v>1</v>
      </c>
      <c r="C16" s="296">
        <f>DSUM('HECO-11_Part 2'!$I$12:$K$113,"Amount",'HECO-11a_Part 3'!C47:C48)</f>
        <v>0</v>
      </c>
      <c r="D16" s="296"/>
      <c r="F16" s="27" t="s">
        <v>44</v>
      </c>
    </row>
    <row r="17" spans="2:6" ht="12.75">
      <c r="B17" s="70"/>
      <c r="C17" s="82"/>
      <c r="F17" s="27"/>
    </row>
    <row r="18" spans="2:6" ht="12.75">
      <c r="B18" s="70">
        <v>2</v>
      </c>
      <c r="C18" s="296">
        <f>DSUM('HECO-11_Part 2'!$I$12:$K$113,"Amount",'HECO-11a_Part 3'!C49:C50)</f>
        <v>0</v>
      </c>
      <c r="D18" s="296"/>
      <c r="F18" s="27" t="s">
        <v>43</v>
      </c>
    </row>
    <row r="19" spans="2:6" ht="12.75">
      <c r="B19" s="70"/>
      <c r="C19" s="82"/>
      <c r="F19" s="27"/>
    </row>
    <row r="20" spans="1:6" ht="12.75">
      <c r="A20" s="26"/>
      <c r="B20" s="70">
        <v>3</v>
      </c>
      <c r="C20" s="296">
        <f>DSUM('HECO-11_Part 2'!I12:K113,"Amount",'HECO-11a_Part 3'!C51:C52)</f>
        <v>0</v>
      </c>
      <c r="D20" s="296"/>
      <c r="F20" s="29" t="s">
        <v>320</v>
      </c>
    </row>
    <row r="21" spans="2:6" ht="12.75">
      <c r="B21" s="70"/>
      <c r="C21" s="82"/>
      <c r="F21" s="27"/>
    </row>
    <row r="22" spans="2:6" ht="12.75">
      <c r="B22" s="70">
        <v>4</v>
      </c>
      <c r="C22" s="296">
        <f>DSUM('HECO-11_Part 2'!$I$12:$K$113,"Amount",'HECO-11a_Part 3'!C53:C54)</f>
        <v>0</v>
      </c>
      <c r="D22" s="296"/>
      <c r="E22" s="168"/>
      <c r="F22" s="29" t="s">
        <v>321</v>
      </c>
    </row>
    <row r="23" spans="2:6" ht="12.75">
      <c r="B23" s="70"/>
      <c r="C23" s="82"/>
      <c r="F23" s="27"/>
    </row>
    <row r="24" spans="2:6" ht="12.75">
      <c r="B24" s="70">
        <v>5</v>
      </c>
      <c r="C24" s="296">
        <f>DSUM('HECO-11_Part 2'!$I$12:$K$113,"Amount",'HECO-11a_Part 3'!C55:C56)</f>
        <v>0</v>
      </c>
      <c r="D24" s="296"/>
      <c r="F24" s="27" t="s">
        <v>315</v>
      </c>
    </row>
    <row r="25" spans="2:6" ht="12.75">
      <c r="B25" s="70"/>
      <c r="C25" s="82"/>
      <c r="F25" s="27"/>
    </row>
    <row r="26" spans="2:6" ht="12.75">
      <c r="B26" s="70">
        <v>6</v>
      </c>
      <c r="C26" s="296">
        <f>DSUM('HECO-11_Part 2'!$I$12:$K$113,"Amount",'HECO-11a_Part 3'!C57:C58)</f>
        <v>0</v>
      </c>
      <c r="D26" s="296"/>
      <c r="F26" s="27" t="s">
        <v>316</v>
      </c>
    </row>
    <row r="27" spans="2:6" ht="12.75">
      <c r="B27" s="70"/>
      <c r="C27" s="82"/>
      <c r="F27" s="27"/>
    </row>
    <row r="28" spans="2:6" ht="12.75">
      <c r="B28" s="70">
        <v>7</v>
      </c>
      <c r="C28" s="296">
        <f>DSUM('HECO-11_Part 2'!$I$12:$K$113,"Amount",'HECO-11a_Part 3'!C59:C60)</f>
        <v>0</v>
      </c>
      <c r="D28" s="296"/>
      <c r="F28" s="27" t="s">
        <v>317</v>
      </c>
    </row>
    <row r="29" spans="2:6" ht="12.75">
      <c r="B29" s="70"/>
      <c r="C29" s="82"/>
      <c r="F29" s="27"/>
    </row>
    <row r="30" spans="2:6" ht="12.75">
      <c r="B30" s="70">
        <v>8</v>
      </c>
      <c r="C30" s="296">
        <f>DSUM('HECO-11_Part 2'!$I$12:$K$113,"Amount",'HECO-11a_Part 3'!C61:C62)</f>
        <v>0</v>
      </c>
      <c r="D30" s="296"/>
      <c r="F30" s="27" t="s">
        <v>318</v>
      </c>
    </row>
    <row r="31" spans="2:6" ht="12.75">
      <c r="B31" s="70"/>
      <c r="C31" s="82"/>
      <c r="F31" s="167"/>
    </row>
    <row r="32" spans="2:6" ht="12.75">
      <c r="B32" s="70">
        <v>9</v>
      </c>
      <c r="C32" s="296">
        <f>DSUM('HECO-11_Part 2'!$I$12:$K$113,"Amount",'HECO-11a_Part 3'!C63:C64)</f>
        <v>0</v>
      </c>
      <c r="D32" s="296"/>
      <c r="F32" s="27" t="s">
        <v>319</v>
      </c>
    </row>
    <row r="33" spans="2:3" ht="12.75">
      <c r="B33" s="70"/>
      <c r="C33" s="82"/>
    </row>
    <row r="34" spans="2:10" ht="12.75">
      <c r="B34" s="81" t="s">
        <v>84</v>
      </c>
      <c r="C34" s="297">
        <f>SUM(C16:C33)</f>
        <v>0</v>
      </c>
      <c r="D34" s="297"/>
      <c r="E34" s="86"/>
      <c r="F34" s="86"/>
      <c r="G34" s="86"/>
      <c r="H34" s="86"/>
      <c r="I34" s="86"/>
      <c r="J34" s="86"/>
    </row>
    <row r="44" ht="12.75">
      <c r="B44" s="26" t="s">
        <v>82</v>
      </c>
    </row>
    <row r="45" ht="12.75">
      <c r="B45" t="s">
        <v>83</v>
      </c>
    </row>
    <row r="47" ht="12.75">
      <c r="C47" s="70" t="s">
        <v>41</v>
      </c>
    </row>
    <row r="48" ht="12.75">
      <c r="C48" s="70">
        <v>1</v>
      </c>
    </row>
    <row r="49" ht="12.75">
      <c r="C49" s="70" t="s">
        <v>41</v>
      </c>
    </row>
    <row r="50" ht="12.75">
      <c r="C50" s="70">
        <v>2</v>
      </c>
    </row>
    <row r="51" ht="12.75">
      <c r="C51" s="70" t="s">
        <v>41</v>
      </c>
    </row>
    <row r="52" ht="12.75">
      <c r="C52" s="70">
        <v>3</v>
      </c>
    </row>
    <row r="53" ht="12.75">
      <c r="C53" s="70" t="s">
        <v>41</v>
      </c>
    </row>
    <row r="54" ht="12.75">
      <c r="C54" s="70">
        <v>4</v>
      </c>
    </row>
    <row r="55" ht="12.75">
      <c r="C55" s="70" t="s">
        <v>41</v>
      </c>
    </row>
    <row r="56" ht="12.75">
      <c r="C56" s="70">
        <v>5</v>
      </c>
    </row>
    <row r="57" ht="12.75">
      <c r="C57" s="70" t="s">
        <v>41</v>
      </c>
    </row>
    <row r="58" ht="12.75">
      <c r="C58" s="70">
        <v>6</v>
      </c>
    </row>
    <row r="59" ht="12.75">
      <c r="C59" s="70" t="s">
        <v>41</v>
      </c>
    </row>
    <row r="60" ht="12.75">
      <c r="C60" s="70">
        <v>7</v>
      </c>
    </row>
    <row r="61" ht="12.75">
      <c r="C61" s="70" t="s">
        <v>41</v>
      </c>
    </row>
    <row r="62" ht="12.75">
      <c r="C62" s="70">
        <v>8</v>
      </c>
    </row>
    <row r="63" ht="12.75">
      <c r="C63" s="70" t="s">
        <v>41</v>
      </c>
    </row>
    <row r="64" ht="12.75">
      <c r="C64" s="70">
        <v>9</v>
      </c>
    </row>
  </sheetData>
  <sheetProtection password="CF7A"/>
  <mergeCells count="21">
    <mergeCell ref="D5:H5"/>
    <mergeCell ref="D6:H6"/>
    <mergeCell ref="A8:C8"/>
    <mergeCell ref="D8:H8"/>
    <mergeCell ref="C28:D28"/>
    <mergeCell ref="C22:D22"/>
    <mergeCell ref="I8:K8"/>
    <mergeCell ref="A9:C9"/>
    <mergeCell ref="D9:H9"/>
    <mergeCell ref="I9:K9"/>
    <mergeCell ref="C26:D26"/>
    <mergeCell ref="C15:D15"/>
    <mergeCell ref="C32:D32"/>
    <mergeCell ref="C34:D34"/>
    <mergeCell ref="A10:K10"/>
    <mergeCell ref="C16:D16"/>
    <mergeCell ref="C18:D18"/>
    <mergeCell ref="C24:D24"/>
    <mergeCell ref="C20:D20"/>
    <mergeCell ref="C14:D14"/>
    <mergeCell ref="C30:D30"/>
  </mergeCells>
  <printOptions/>
  <pageMargins left="0.75" right="0.75" top="1" bottom="1" header="0.5" footer="0.5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Donald Crosby</cp:lastModifiedBy>
  <cp:lastPrinted>2009-10-08T18:12:56Z</cp:lastPrinted>
  <dcterms:created xsi:type="dcterms:W3CDTF">2004-02-02T21:01:04Z</dcterms:created>
  <dcterms:modified xsi:type="dcterms:W3CDTF">2015-04-01T13:50:57Z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