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85" windowHeight="8580" activeTab="0"/>
  </bookViews>
  <sheets>
    <sheet name="Model" sheetId="1" r:id="rId1"/>
    <sheet name="Summary" sheetId="2" r:id="rId2"/>
  </sheets>
  <definedNames>
    <definedName name="Base">'Model'!$D$4</definedName>
    <definedName name="BFRTVVRGKFZWPSTKNKG3" hidden="1">'Model'!$A$1</definedName>
    <definedName name="DayCount">'Model'!$D$7</definedName>
    <definedName name="GrowthDates">'Model'!$J$7:$J$9</definedName>
    <definedName name="GrowthRates">'Model'!$K$7:$K$9</definedName>
    <definedName name="IdxGrowDates">'Model'!$S$7:$S$9</definedName>
    <definedName name="IdxGrowRates">'Model'!$T$7:$T$9</definedName>
    <definedName name="Periods">'Model'!$D$8:$H$8</definedName>
    <definedName name="_xlnm.Print_Area" localSheetId="0">'Model'!$B$1:$AI$100</definedName>
    <definedName name="ProjMode">'Model'!$D$11</definedName>
    <definedName name="ReletRF">'Model'!$Q$7</definedName>
    <definedName name="ReletTerm">'Model'!$Q$8</definedName>
    <definedName name="ReletVoid">'Model'!$Q$6</definedName>
    <definedName name="RENT1">'Model'!$O$12:$AI$12</definedName>
    <definedName name="RENT2">'Model'!$O$13:$AI$13</definedName>
    <definedName name="RENT3">'Model'!$O$14:$AI$14</definedName>
    <definedName name="ReviewMonths">'Model'!$Q$9</definedName>
    <definedName name="StartProj">'Model'!$D$5</definedName>
    <definedName name="TIMEBASE">'Model'!$O$21:$AI$21</definedName>
    <definedName name="Units">'Model'!$D$13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<sst xmlns="http://schemas.openxmlformats.org/spreadsheetml/2006/main" count="79" uniqueCount="58">
  <si>
    <t>Base</t>
  </si>
  <si>
    <t>Period Commencing</t>
  </si>
  <si>
    <t>Start</t>
  </si>
  <si>
    <t>DayCount</t>
  </si>
  <si>
    <t>Periods</t>
  </si>
  <si>
    <t>ProjMode</t>
  </si>
  <si>
    <t>Total</t>
  </si>
  <si>
    <t>Office Rent Roll</t>
  </si>
  <si>
    <t>Rent</t>
  </si>
  <si>
    <t>Relet Void</t>
  </si>
  <si>
    <t>Relet Rent Free</t>
  </si>
  <si>
    <t>Relet Term</t>
  </si>
  <si>
    <t>Expiry Or</t>
  </si>
  <si>
    <t>Break</t>
  </si>
  <si>
    <t>Market</t>
  </si>
  <si>
    <t>Reviews</t>
  </si>
  <si>
    <t>Rents</t>
  </si>
  <si>
    <t>Growth</t>
  </si>
  <si>
    <t>Dates</t>
  </si>
  <si>
    <t>Rates</t>
  </si>
  <si>
    <t>Review Months</t>
  </si>
  <si>
    <t>Review</t>
  </si>
  <si>
    <t>Discount</t>
  </si>
  <si>
    <t>NIA</t>
  </si>
  <si>
    <t>Units</t>
  </si>
  <si>
    <t>Start Proj.</t>
  </si>
  <si>
    <t>Tenant: A</t>
  </si>
  <si>
    <t>Tenant: B</t>
  </si>
  <si>
    <t>Total Rent</t>
  </si>
  <si>
    <t>Building 1</t>
  </si>
  <si>
    <t>Building 2</t>
  </si>
  <si>
    <t>...etc...</t>
  </si>
  <si>
    <t xml:space="preserve"> NB. For a timebase as per the rental payments, input zero, otherwise, put in a value eg 3 months</t>
  </si>
  <si>
    <t xml:space="preserve"> o=Accruals, 1=Cash.  Should almost always be CASH (1)</t>
  </si>
  <si>
    <t>RENT2</t>
  </si>
  <si>
    <t>RENT1</t>
  </si>
  <si>
    <t>Annual Summary</t>
  </si>
  <si>
    <t>Lease</t>
  </si>
  <si>
    <t>Free</t>
  </si>
  <si>
    <t>For Upwards only</t>
  </si>
  <si>
    <t>Indexation</t>
  </si>
  <si>
    <t>Regularity</t>
  </si>
  <si>
    <t>(If Any)</t>
  </si>
  <si>
    <t>Idx Growth</t>
  </si>
  <si>
    <t>Market Rent</t>
  </si>
  <si>
    <t>Indexation (where/if applied)</t>
  </si>
  <si>
    <t>Reletting</t>
  </si>
  <si>
    <t>Fixed Stepped Rents going to market review at year 3</t>
  </si>
  <si>
    <t>Increasing annually with RPI and reverting to market at year 5</t>
  </si>
  <si>
    <t>Plain Rack Rented with Market Review at year 5</t>
  </si>
  <si>
    <t>Fixed Steps years 1-2, market years 3-7, then RPI to expiry (!)</t>
  </si>
  <si>
    <t>Note: If you don't have an indexation reviews (ie plain rack-rented), you can use the simpler TStepRentGrowR function</t>
  </si>
  <si>
    <t>Building: 3</t>
  </si>
  <si>
    <t>Building 3</t>
  </si>
  <si>
    <t>Building: 1: Uses the TStepRentGrowR Function</t>
  </si>
  <si>
    <t>Building: 2: Uses the TStepIdxRentGrowR Function, which can optionally cope with indexed as well as market reviews</t>
  </si>
  <si>
    <t>Fixed Stepped Rents going to market review at year 10</t>
  </si>
  <si>
    <t>RENT3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</si>
</sst>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mmm\ yy;;"/>
    <numFmt numFmtId="166" formatCode="_(\ \+#,##0_);\ _(\ \-#,##0_);"/>
    <numFmt numFmtId="167" formatCode="_(\ \+#,##0.0_);\ _(\ \-#,##0.0_);"/>
    <numFmt numFmtId="168" formatCode="_(\ \+#,##0.00_);\ _(\ \-#,##0.00_);"/>
    <numFmt numFmtId="169" formatCode="_(d\ mmm\ yy_);;"/>
    <numFmt numFmtId="170" formatCode="_(\ 0.00%\ _);\(0.00%\ \);"/>
    <numFmt numFmtId="171" formatCode="_(\ ##,##0_);\(#,##0\);"/>
    <numFmt numFmtId="172" formatCode="_(\ ####0\ _);\(###00\ \);"/>
    <numFmt numFmtId="173" formatCode="_(\ #,##0\ &quot;years&quot;_);\(#,##0\ &quot;years&quot;\);"/>
    <numFmt numFmtId="174" formatCode="_(\ \£#,##0.00\ &quot;/sf&quot;_);\(\£#,##0.00\ &quot;/sf&quot;\);"/>
    <numFmt numFmtId="175" formatCode="_(\ #,##0\ &quot;sq ft&quot;_);\(#,##0\ &quot;sq ft&quot;\);"/>
  </numFmts>
  <fonts count="8">
    <font>
      <sz val="11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color indexed="23"/>
      <name val="Verdana"/>
      <family val="2"/>
    </font>
    <font>
      <sz val="8"/>
      <color indexed="23"/>
      <name val="Verdana"/>
      <family val="2"/>
    </font>
    <font>
      <sz val="8"/>
      <name val="Times New Roman"/>
      <family val="0"/>
    </font>
    <font>
      <i/>
      <sz val="8"/>
      <color indexed="6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3" borderId="2" xfId="0" applyNumberFormat="1" applyFont="1" applyFill="1" applyBorder="1" applyAlignment="1">
      <alignment horizontal="center"/>
    </xf>
    <xf numFmtId="171" fontId="1" fillId="3" borderId="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73" fontId="1" fillId="3" borderId="2" xfId="0" applyNumberFormat="1" applyFont="1" applyFill="1" applyBorder="1" applyAlignment="1">
      <alignment horizontal="center"/>
    </xf>
    <xf numFmtId="174" fontId="1" fillId="3" borderId="2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5" fontId="1" fillId="3" borderId="2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169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1" fontId="1" fillId="4" borderId="0" xfId="0" applyNumberFormat="1" applyFont="1" applyFill="1" applyAlignment="1">
      <alignment horizontal="center"/>
    </xf>
    <xf numFmtId="169" fontId="1" fillId="4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4" xfId="0" applyFont="1" applyBorder="1" applyAlignment="1">
      <alignment/>
    </xf>
    <xf numFmtId="164" fontId="1" fillId="3" borderId="5" xfId="0" applyNumberFormat="1" applyFont="1" applyFill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Y99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3.7109375" style="1" customWidth="1"/>
    <col min="2" max="2" width="4.421875" style="2" customWidth="1"/>
    <col min="3" max="5" width="12.421875" style="2" customWidth="1"/>
    <col min="6" max="6" width="14.421875" style="2" customWidth="1"/>
    <col min="7" max="7" width="11.421875" style="2" customWidth="1"/>
    <col min="8" max="8" width="11.28125" style="2" bestFit="1" customWidth="1"/>
    <col min="9" max="9" width="12.421875" style="2" customWidth="1"/>
    <col min="10" max="11" width="11.140625" style="2" customWidth="1"/>
    <col min="12" max="12" width="4.00390625" style="2" customWidth="1"/>
    <col min="13" max="13" width="13.140625" style="2" customWidth="1"/>
    <col min="14" max="14" width="5.57421875" style="2" customWidth="1"/>
    <col min="15" max="15" width="10.57421875" style="2" bestFit="1" customWidth="1"/>
    <col min="16" max="16" width="10.28125" style="2" bestFit="1" customWidth="1"/>
    <col min="17" max="17" width="11.7109375" style="2" bestFit="1" customWidth="1"/>
    <col min="18" max="18" width="10.7109375" style="2" bestFit="1" customWidth="1"/>
    <col min="19" max="19" width="10.57421875" style="2" bestFit="1" customWidth="1"/>
    <col min="20" max="20" width="10.28125" style="2" bestFit="1" customWidth="1"/>
    <col min="21" max="22" width="10.7109375" style="2" bestFit="1" customWidth="1"/>
    <col min="23" max="23" width="10.57421875" style="2" bestFit="1" customWidth="1"/>
    <col min="24" max="24" width="10.28125" style="2" bestFit="1" customWidth="1"/>
    <col min="25" max="26" width="10.7109375" style="2" bestFit="1" customWidth="1"/>
    <col min="27" max="35" width="10.57421875" style="2" bestFit="1" customWidth="1"/>
    <col min="36" max="36" width="11.28125" style="2" customWidth="1"/>
    <col min="37" max="16384" width="9.140625" style="2" customWidth="1"/>
  </cols>
  <sheetData>
    <row r="2" spans="1:35" s="4" customFormat="1" ht="12.75">
      <c r="A2" s="3"/>
      <c r="C2" s="5" t="s">
        <v>7</v>
      </c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4" spans="3:20" ht="11.25" thickBot="1">
      <c r="C4" s="2" t="s">
        <v>0</v>
      </c>
      <c r="D4" s="9">
        <v>0</v>
      </c>
      <c r="E4" s="25" t="s">
        <v>32</v>
      </c>
      <c r="J4" s="33" t="s">
        <v>44</v>
      </c>
      <c r="K4" s="33"/>
      <c r="S4" s="33" t="s">
        <v>45</v>
      </c>
      <c r="T4" s="33"/>
    </row>
    <row r="5" spans="3:20" ht="12" thickBot="1" thickTop="1">
      <c r="C5" s="2" t="s">
        <v>25</v>
      </c>
      <c r="D5" s="12">
        <v>38353</v>
      </c>
      <c r="J5" s="13" t="s">
        <v>17</v>
      </c>
      <c r="K5" s="13" t="s">
        <v>17</v>
      </c>
      <c r="O5" s="33" t="s">
        <v>46</v>
      </c>
      <c r="P5" s="33"/>
      <c r="Q5" s="33"/>
      <c r="S5" s="2" t="s">
        <v>43</v>
      </c>
      <c r="T5" s="2" t="s">
        <v>43</v>
      </c>
    </row>
    <row r="6" spans="10:20" ht="11.25" thickTop="1">
      <c r="J6" s="13" t="s">
        <v>18</v>
      </c>
      <c r="K6" s="13" t="s">
        <v>19</v>
      </c>
      <c r="O6" s="2" t="s">
        <v>9</v>
      </c>
      <c r="Q6" s="34">
        <v>12</v>
      </c>
      <c r="S6" s="13" t="s">
        <v>18</v>
      </c>
      <c r="T6" s="13" t="s">
        <v>19</v>
      </c>
    </row>
    <row r="7" spans="3:20" ht="10.5">
      <c r="C7" s="2" t="s">
        <v>3</v>
      </c>
      <c r="D7" s="10">
        <v>6.03</v>
      </c>
      <c r="E7" s="18" t="str">
        <f>_XLL.DESCRIBEDAYCOUNT(DayCount)</f>
        <v>Main Period:Actual/Actual (Within Period),Stub Periods:Actual Days/365.</v>
      </c>
      <c r="J7" s="12">
        <v>38353</v>
      </c>
      <c r="K7" s="14">
        <v>0.02</v>
      </c>
      <c r="O7" s="2" t="s">
        <v>10</v>
      </c>
      <c r="Q7" s="9">
        <v>6</v>
      </c>
      <c r="S7" s="12">
        <v>38353</v>
      </c>
      <c r="T7" s="14">
        <v>0.02</v>
      </c>
    </row>
    <row r="8" spans="3:20" ht="10.5">
      <c r="C8" s="2" t="s">
        <v>4</v>
      </c>
      <c r="D8" s="11">
        <v>13</v>
      </c>
      <c r="E8" s="11"/>
      <c r="F8" s="11"/>
      <c r="G8" s="11"/>
      <c r="H8" s="11"/>
      <c r="J8" s="12"/>
      <c r="K8" s="14"/>
      <c r="O8" s="2" t="s">
        <v>11</v>
      </c>
      <c r="Q8" s="19">
        <v>10</v>
      </c>
      <c r="S8" s="12"/>
      <c r="T8" s="14"/>
    </row>
    <row r="9" spans="4:20" ht="10.5">
      <c r="D9" s="18" t="str">
        <f>_XLL.DESCRIBEPERIODS(Periods)</f>
        <v> in advance, English Quarter Days (25Mar,24Jun,29Sep,25Dec) </v>
      </c>
      <c r="J9" s="12"/>
      <c r="K9" s="14"/>
      <c r="O9" s="2" t="s">
        <v>20</v>
      </c>
      <c r="Q9" s="9">
        <v>60</v>
      </c>
      <c r="S9" s="12"/>
      <c r="T9" s="14"/>
    </row>
    <row r="11" spans="3:15" ht="10.5">
      <c r="C11" s="2" t="s">
        <v>5</v>
      </c>
      <c r="D11" s="8">
        <v>1</v>
      </c>
      <c r="E11" s="25" t="s">
        <v>33</v>
      </c>
      <c r="O11" s="4" t="s">
        <v>28</v>
      </c>
    </row>
    <row r="12" spans="1:39" ht="10.5">
      <c r="A12" s="1">
        <v>1</v>
      </c>
      <c r="K12" s="2" t="s">
        <v>29</v>
      </c>
      <c r="O12" s="21">
        <f>_XLL.SUMCAT(O$26:O$1012,$A$26:$A$1012,$A12)</f>
        <v>0</v>
      </c>
      <c r="P12" s="21">
        <f>_XLL.SUMCAT(P$26:P$1012,$A$26:$A$1012,$A12)</f>
        <v>675</v>
      </c>
      <c r="Q12" s="21">
        <f>_XLL.SUMCAT(Q$26:Q$1012,$A$26:$A$1012,$A12)</f>
        <v>675</v>
      </c>
      <c r="R12" s="21">
        <f>_XLL.SUMCAT(R$26:R$1012,$A$26:$A$1012,$A12)</f>
        <v>757.3574955415979</v>
      </c>
      <c r="S12" s="21">
        <f>_XLL.SUMCAT(S$26:S$1012,$A$26:$A$1012,$A12)</f>
        <v>757.3574955415979</v>
      </c>
      <c r="T12" s="21">
        <f>_XLL.SUMCAT(T$26:T$1012,$A$26:$A$1012,$A12)</f>
        <v>757.3574955415979</v>
      </c>
      <c r="U12" s="21">
        <f>_XLL.SUMCAT(U$26:U$1012,$A$26:$A$1012,$A12)</f>
        <v>757.3574955415979</v>
      </c>
      <c r="V12" s="21">
        <f>_XLL.SUMCAT(V$26:V$1012,$A$26:$A$1012,$A12)</f>
        <v>757.3574955415979</v>
      </c>
      <c r="W12" s="21">
        <f>_XLL.SUMCAT(W$26:W$1012,$A$26:$A$1012,$A12)</f>
        <v>757.3574955415979</v>
      </c>
      <c r="X12" s="21">
        <f>_XLL.SUMCAT(X$26:X$1012,$A$26:$A$1012,$A12)</f>
        <v>757.3574955415979</v>
      </c>
      <c r="Y12" s="21">
        <f>_XLL.SUMCAT(Y$26:Y$1012,$A$26:$A$1012,$A12)</f>
        <v>757.3574955415979</v>
      </c>
      <c r="Z12" s="21">
        <f>_XLL.SUMCAT(Z$26:Z$1012,$A$26:$A$1012,$A12)</f>
        <v>757.3574955415979</v>
      </c>
      <c r="AA12" s="21">
        <f>_XLL.SUMCAT(AA$26:AA$1012,$A$26:$A$1012,$A12)</f>
        <v>757.3574955415979</v>
      </c>
      <c r="AB12" s="21">
        <f>_XLL.SUMCAT(AB$26:AB$1012,$A$26:$A$1012,$A12)</f>
        <v>757.3574955415979</v>
      </c>
      <c r="AC12" s="21">
        <f>_XLL.SUMCAT(AC$26:AC$1012,$A$26:$A$1012,$A12)</f>
        <v>757.3574955415979</v>
      </c>
      <c r="AD12" s="21">
        <f>_XLL.SUMCAT(AD$26:AD$1012,$A$26:$A$1012,$A12)</f>
        <v>757.3574955415979</v>
      </c>
      <c r="AE12" s="21">
        <f>_XLL.SUMCAT(AE$26:AE$1012,$A$26:$A$1012,$A12)</f>
        <v>757.3574955415979</v>
      </c>
      <c r="AF12" s="21">
        <f>_XLL.SUMCAT(AF$26:AF$1012,$A$26:$A$1012,$A12)</f>
        <v>757.3574955415979</v>
      </c>
      <c r="AG12" s="21">
        <f>_XLL.SUMCAT(AG$26:AG$1012,$A$26:$A$1012,$A12)</f>
        <v>757.3574955415979</v>
      </c>
      <c r="AH12" s="21">
        <f>_XLL.SUMCAT(AH$26:AH$1012,$A$26:$A$1012,$A12)</f>
        <v>757.3574955415979</v>
      </c>
      <c r="AI12" s="21">
        <f>_XLL.SUMCAT(AI$26:AI$1012,$A$26:$A$1012,$A12)</f>
        <v>757.3574955415979</v>
      </c>
      <c r="AJ12" s="13"/>
      <c r="AK12" s="13"/>
      <c r="AL12" s="13"/>
      <c r="AM12" s="13"/>
    </row>
    <row r="13" spans="1:39" ht="10.5">
      <c r="A13" s="1">
        <v>2</v>
      </c>
      <c r="C13" s="2" t="s">
        <v>24</v>
      </c>
      <c r="D13" s="15">
        <v>1000</v>
      </c>
      <c r="K13" s="2" t="s">
        <v>30</v>
      </c>
      <c r="O13" s="21">
        <f>_XLL.SUMCAT(O$37:O$1012,$A$37:$A$1012,$A13)</f>
        <v>0</v>
      </c>
      <c r="P13" s="21">
        <f>_XLL.SUMCAT(P$37:P$1012,$A$37:$A$1012,$A13)</f>
        <v>675</v>
      </c>
      <c r="Q13" s="21">
        <f>_XLL.SUMCAT(Q$37:Q$1012,$A$37:$A$1012,$A13)</f>
        <v>675</v>
      </c>
      <c r="R13" s="21">
        <f>_XLL.SUMCAT(R$37:R$1012,$A$37:$A$1012,$A13)</f>
        <v>693.75</v>
      </c>
      <c r="S13" s="21">
        <f>_XLL.SUMCAT(S$37:S$1012,$A$37:$A$1012,$A13)</f>
        <v>693.75</v>
      </c>
      <c r="T13" s="21">
        <f>_XLL.SUMCAT(T$37:T$1012,$A$37:$A$1012,$A13)</f>
        <v>693.75</v>
      </c>
      <c r="U13" s="21">
        <f>_XLL.SUMCAT(U$37:U$1012,$A$37:$A$1012,$A13)</f>
        <v>693.75</v>
      </c>
      <c r="V13" s="21">
        <f>_XLL.SUMCAT(V$37:V$1012,$A$37:$A$1012,$A13)</f>
        <v>712.5</v>
      </c>
      <c r="W13" s="21">
        <f>_XLL.SUMCAT(W$37:W$1012,$A$37:$A$1012,$A13)</f>
        <v>712.5</v>
      </c>
      <c r="X13" s="21">
        <f>_XLL.SUMCAT(X$37:X$1012,$A$37:$A$1012,$A13)</f>
        <v>712.5</v>
      </c>
      <c r="Y13" s="21">
        <f>_XLL.SUMCAT(Y$37:Y$1012,$A$37:$A$1012,$A13)</f>
        <v>712.5</v>
      </c>
      <c r="Z13" s="21">
        <f>_XLL.SUMCAT(Z$37:Z$1012,$A$37:$A$1012,$A13)</f>
        <v>735.3047383614787</v>
      </c>
      <c r="AA13" s="21">
        <f>_XLL.SUMCAT(AA$37:AA$1012,$A$37:$A$1012,$A13)</f>
        <v>735.3047383614787</v>
      </c>
      <c r="AB13" s="21">
        <f>_XLL.SUMCAT(AB$37:AB$1012,$A$37:$A$1012,$A13)</f>
        <v>735.3047383614787</v>
      </c>
      <c r="AC13" s="21">
        <f>_XLL.SUMCAT(AC$37:AC$1012,$A$37:$A$1012,$A13)</f>
        <v>735.3047383614787</v>
      </c>
      <c r="AD13" s="21">
        <f>_XLL.SUMCAT(AD$37:AD$1012,$A$37:$A$1012,$A13)</f>
        <v>735.3047383614787</v>
      </c>
      <c r="AE13" s="21">
        <f>_XLL.SUMCAT(AE$37:AE$1012,$A$37:$A$1012,$A13)</f>
        <v>735.3047383614787</v>
      </c>
      <c r="AF13" s="21">
        <f>_XLL.SUMCAT(AF$37:AF$1012,$A$37:$A$1012,$A13)</f>
        <v>735.3047383614787</v>
      </c>
      <c r="AG13" s="21">
        <f>_XLL.SUMCAT(AG$37:AG$1012,$A$37:$A$1012,$A13)</f>
        <v>735.3047383614787</v>
      </c>
      <c r="AH13" s="21">
        <f>_XLL.SUMCAT(AH$37:AH$1012,$A$37:$A$1012,$A13)</f>
        <v>811.680788152761</v>
      </c>
      <c r="AI13" s="21">
        <f>_XLL.SUMCAT(AI$37:AI$1012,$A$37:$A$1012,$A13)</f>
        <v>811.680788152761</v>
      </c>
      <c r="AJ13" s="13"/>
      <c r="AK13" s="13"/>
      <c r="AL13" s="13"/>
      <c r="AM13" s="13"/>
    </row>
    <row r="14" spans="1:39" ht="10.5">
      <c r="A14" s="1">
        <v>3</v>
      </c>
      <c r="K14" s="2" t="s">
        <v>53</v>
      </c>
      <c r="O14" s="21">
        <f>_XLL.SUMCAT(O$37:O$1012,$A$37:$A$1012,$A14)</f>
        <v>0</v>
      </c>
      <c r="P14" s="21">
        <f>_XLL.SUMCAT(P$37:P$1012,$A$37:$A$1012,$A14)</f>
        <v>675</v>
      </c>
      <c r="Q14" s="21">
        <f>_XLL.SUMCAT(Q$37:Q$1012,$A$37:$A$1012,$A14)</f>
        <v>675</v>
      </c>
      <c r="R14" s="21">
        <f>_XLL.SUMCAT(R$37:R$1012,$A$37:$A$1012,$A14)</f>
        <v>693.75</v>
      </c>
      <c r="S14" s="21">
        <f>_XLL.SUMCAT(S$37:S$1012,$A$37:$A$1012,$A14)</f>
        <v>693.75</v>
      </c>
      <c r="T14" s="21">
        <f>_XLL.SUMCAT(T$37:T$1012,$A$37:$A$1012,$A14)</f>
        <v>700.5</v>
      </c>
      <c r="U14" s="21">
        <f>_XLL.SUMCAT(U$37:U$1012,$A$37:$A$1012,$A14)</f>
        <v>700.5</v>
      </c>
      <c r="V14" s="21">
        <f>_XLL.SUMCAT(V$37:V$1012,$A$37:$A$1012,$A14)</f>
        <v>734.2546454524302</v>
      </c>
      <c r="W14" s="21">
        <f>_XLL.SUMCAT(W$37:W$1012,$A$37:$A$1012,$A14)</f>
        <v>734.254645452427</v>
      </c>
      <c r="X14" s="21">
        <f>_XLL.SUMCAT(X$37:X$1012,$A$37:$A$1012,$A14)</f>
        <v>741.1396454524297</v>
      </c>
      <c r="Y14" s="21">
        <f>_XLL.SUMCAT(Y$37:Y$1012,$A$37:$A$1012,$A14)</f>
        <v>741.1396454524297</v>
      </c>
      <c r="Z14" s="21">
        <f>_XLL.SUMCAT(Z$37:Z$1012,$A$37:$A$1012,$A14)</f>
        <v>741.1396454524302</v>
      </c>
      <c r="AA14" s="21">
        <f>_XLL.SUMCAT(AA$37:AA$1012,$A$37:$A$1012,$A14)</f>
        <v>741.1396454524403</v>
      </c>
      <c r="AB14" s="21">
        <f>_XLL.SUMCAT(AB$37:AB$1012,$A$37:$A$1012,$A14)</f>
        <v>748.1623454524295</v>
      </c>
      <c r="AC14" s="21">
        <f>_XLL.SUMCAT(AC$37:AC$1012,$A$37:$A$1012,$A14)</f>
        <v>748.1623454524299</v>
      </c>
      <c r="AD14" s="21">
        <f>_XLL.SUMCAT(AD$37:AD$1012,$A$37:$A$1012,$A14)</f>
        <v>763.9185331287092</v>
      </c>
      <c r="AE14" s="21">
        <f>_XLL.SUMCAT(AE$37:AE$1012,$A$37:$A$1012,$A14)</f>
        <v>763.9185331286931</v>
      </c>
      <c r="AF14" s="21">
        <f>_XLL.SUMCAT(AF$37:AF$1012,$A$37:$A$1012,$A14)</f>
        <v>771.0816871287079</v>
      </c>
      <c r="AG14" s="21">
        <f>_XLL.SUMCAT(AG$37:AG$1012,$A$37:$A$1012,$A14)</f>
        <v>771.0816871287091</v>
      </c>
      <c r="AH14" s="21">
        <f>_XLL.SUMCAT(AH$37:AH$1012,$A$37:$A$1012,$A14)</f>
        <v>827.7520995825654</v>
      </c>
      <c r="AI14" s="21">
        <f>_XLL.SUMCAT(AI$37:AI$1012,$A$37:$A$1012,$A14)</f>
        <v>827.7520995825644</v>
      </c>
      <c r="AJ14" s="13"/>
      <c r="AK14" s="13"/>
      <c r="AL14" s="13"/>
      <c r="AM14" s="13"/>
    </row>
    <row r="15" spans="1:39" ht="10.5">
      <c r="A15" s="1">
        <v>4</v>
      </c>
      <c r="K15" s="2" t="s">
        <v>31</v>
      </c>
      <c r="O15" s="21">
        <f>_XLL.SUMCAT(O$37:O$1012,$A$37:$A$1012,$A15)</f>
        <v>0</v>
      </c>
      <c r="P15" s="21">
        <f>_XLL.SUMCAT(P$37:P$1012,$A$37:$A$1012,$A15)</f>
        <v>0</v>
      </c>
      <c r="Q15" s="21">
        <f>_XLL.SUMCAT(Q$37:Q$1012,$A$37:$A$1012,$A15)</f>
        <v>0</v>
      </c>
      <c r="R15" s="21">
        <f>_XLL.SUMCAT(R$37:R$1012,$A$37:$A$1012,$A15)</f>
        <v>0</v>
      </c>
      <c r="S15" s="21">
        <f>_XLL.SUMCAT(S$37:S$1012,$A$37:$A$1012,$A15)</f>
        <v>0</v>
      </c>
      <c r="T15" s="21">
        <f>_XLL.SUMCAT(T$37:T$1012,$A$37:$A$1012,$A15)</f>
        <v>0</v>
      </c>
      <c r="U15" s="21">
        <f>_XLL.SUMCAT(U$37:U$1012,$A$37:$A$1012,$A15)</f>
        <v>0</v>
      </c>
      <c r="V15" s="21">
        <f>_XLL.SUMCAT(V$37:V$1012,$A$37:$A$1012,$A15)</f>
        <v>0</v>
      </c>
      <c r="W15" s="21">
        <f>_XLL.SUMCAT(W$37:W$1012,$A$37:$A$1012,$A15)</f>
        <v>0</v>
      </c>
      <c r="X15" s="21">
        <f>_XLL.SUMCAT(X$37:X$1012,$A$37:$A$1012,$A15)</f>
        <v>0</v>
      </c>
      <c r="Y15" s="21">
        <f>_XLL.SUMCAT(Y$37:Y$1012,$A$37:$A$1012,$A15)</f>
        <v>0</v>
      </c>
      <c r="Z15" s="21">
        <f>_XLL.SUMCAT(Z$37:Z$1012,$A$37:$A$1012,$A15)</f>
        <v>0</v>
      </c>
      <c r="AA15" s="21">
        <f>_XLL.SUMCAT(AA$37:AA$1012,$A$37:$A$1012,$A15)</f>
        <v>0</v>
      </c>
      <c r="AB15" s="21">
        <f>_XLL.SUMCAT(AB$37:AB$1012,$A$37:$A$1012,$A15)</f>
        <v>0</v>
      </c>
      <c r="AC15" s="21">
        <f>_XLL.SUMCAT(AC$37:AC$1012,$A$37:$A$1012,$A15)</f>
        <v>0</v>
      </c>
      <c r="AD15" s="21">
        <f>_XLL.SUMCAT(AD$37:AD$1012,$A$37:$A$1012,$A15)</f>
        <v>0</v>
      </c>
      <c r="AE15" s="21">
        <f>_XLL.SUMCAT(AE$37:AE$1012,$A$37:$A$1012,$A15)</f>
        <v>0</v>
      </c>
      <c r="AF15" s="21">
        <f>_XLL.SUMCAT(AF$37:AF$1012,$A$37:$A$1012,$A15)</f>
        <v>0</v>
      </c>
      <c r="AG15" s="21">
        <f>_XLL.SUMCAT(AG$37:AG$1012,$A$37:$A$1012,$A15)</f>
        <v>0</v>
      </c>
      <c r="AH15" s="21">
        <f>_XLL.SUMCAT(AH$37:AH$1012,$A$37:$A$1012,$A15)</f>
        <v>0</v>
      </c>
      <c r="AI15" s="21">
        <f>_XLL.SUMCAT(AI$37:AI$1012,$A$37:$A$1012,$A15)</f>
        <v>0</v>
      </c>
      <c r="AJ15" s="13"/>
      <c r="AK15" s="13"/>
      <c r="AL15" s="13"/>
      <c r="AM15" s="13"/>
    </row>
    <row r="16" spans="15:39" ht="10.5"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3"/>
      <c r="AK16" s="13"/>
      <c r="AL16" s="13"/>
      <c r="AM16" s="13"/>
    </row>
    <row r="17" spans="15:39" ht="11.25" thickBot="1">
      <c r="O17" s="35">
        <f>SUM(O12:O15)</f>
        <v>0</v>
      </c>
      <c r="P17" s="35">
        <f>SUM(P12:P15)</f>
        <v>2025</v>
      </c>
      <c r="Q17" s="35">
        <f aca="true" t="shared" si="0" ref="Q17:AI17">SUM(Q12:Q15)</f>
        <v>2025</v>
      </c>
      <c r="R17" s="35">
        <f t="shared" si="0"/>
        <v>2144.857495541598</v>
      </c>
      <c r="S17" s="35">
        <f t="shared" si="0"/>
        <v>2144.857495541598</v>
      </c>
      <c r="T17" s="35">
        <f t="shared" si="0"/>
        <v>2151.607495541598</v>
      </c>
      <c r="U17" s="35">
        <f t="shared" si="0"/>
        <v>2151.607495541598</v>
      </c>
      <c r="V17" s="35">
        <f t="shared" si="0"/>
        <v>2204.112140994028</v>
      </c>
      <c r="W17" s="35">
        <f t="shared" si="0"/>
        <v>2204.112140994025</v>
      </c>
      <c r="X17" s="35">
        <f t="shared" si="0"/>
        <v>2210.9971409940276</v>
      </c>
      <c r="Y17" s="35">
        <f t="shared" si="0"/>
        <v>2210.9971409940276</v>
      </c>
      <c r="Z17" s="35">
        <f t="shared" si="0"/>
        <v>2233.8018793555066</v>
      </c>
      <c r="AA17" s="35">
        <f t="shared" si="0"/>
        <v>2233.801879355517</v>
      </c>
      <c r="AB17" s="35">
        <f t="shared" si="0"/>
        <v>2240.824579355506</v>
      </c>
      <c r="AC17" s="35">
        <f t="shared" si="0"/>
        <v>2240.8245793555066</v>
      </c>
      <c r="AD17" s="35">
        <f t="shared" si="0"/>
        <v>2256.580767031786</v>
      </c>
      <c r="AE17" s="35">
        <f t="shared" si="0"/>
        <v>2256.58076703177</v>
      </c>
      <c r="AF17" s="35">
        <f t="shared" si="0"/>
        <v>2263.7439210317843</v>
      </c>
      <c r="AG17" s="35">
        <f t="shared" si="0"/>
        <v>2263.7439210317857</v>
      </c>
      <c r="AH17" s="35">
        <f t="shared" si="0"/>
        <v>2396.7903832769243</v>
      </c>
      <c r="AI17" s="35">
        <f t="shared" si="0"/>
        <v>2396.7903832769234</v>
      </c>
      <c r="AJ17" s="13"/>
      <c r="AK17" s="13"/>
      <c r="AL17" s="13"/>
      <c r="AM17" s="13"/>
    </row>
    <row r="18" spans="3:35" ht="11.25" thickTop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20" spans="3:15" ht="10.5">
      <c r="C20" s="13" t="s">
        <v>23</v>
      </c>
      <c r="D20" s="13" t="s">
        <v>37</v>
      </c>
      <c r="E20" s="13" t="s">
        <v>8</v>
      </c>
      <c r="F20" s="13" t="s">
        <v>8</v>
      </c>
      <c r="G20" s="13" t="s">
        <v>12</v>
      </c>
      <c r="H20" s="13" t="s">
        <v>14</v>
      </c>
      <c r="I20" s="13" t="s">
        <v>21</v>
      </c>
      <c r="J20" s="13" t="s">
        <v>16</v>
      </c>
      <c r="K20" s="13" t="s">
        <v>15</v>
      </c>
      <c r="L20" s="13"/>
      <c r="M20" s="13" t="s">
        <v>40</v>
      </c>
      <c r="O20" s="4" t="str">
        <f>IF(Base=0,"Date...","Period Commencing")</f>
        <v>Date...</v>
      </c>
    </row>
    <row r="21" spans="3:51" ht="10.5">
      <c r="C21" s="13"/>
      <c r="D21" s="13" t="s">
        <v>2</v>
      </c>
      <c r="E21" s="13" t="s">
        <v>38</v>
      </c>
      <c r="F21" s="13" t="s">
        <v>2</v>
      </c>
      <c r="G21" s="13" t="s">
        <v>13</v>
      </c>
      <c r="H21" s="13" t="s">
        <v>8</v>
      </c>
      <c r="I21" s="13" t="s">
        <v>22</v>
      </c>
      <c r="J21" s="13"/>
      <c r="K21" s="13"/>
      <c r="L21" s="13"/>
      <c r="M21" s="13" t="s">
        <v>41</v>
      </c>
      <c r="O21" s="24">
        <f>IF(Base&gt;0,StartProj,_XLL.NEXTDATESEQ(StartProj,Periods))</f>
        <v>38436</v>
      </c>
      <c r="P21" s="24">
        <f>IF(Base&gt;0,_XLL.DPM(O21,Base),_XLL.NEXTDATESEQ(O21,Periods))</f>
        <v>38527</v>
      </c>
      <c r="Q21" s="24">
        <f>IF(Base&gt;0,_XLL.DPM(P21,Base),_XLL.NEXTDATESEQ(P21,Periods))</f>
        <v>38624</v>
      </c>
      <c r="R21" s="24">
        <f>IF(Base&gt;0,_XLL.DPM(Q21,Base),_XLL.NEXTDATESEQ(Q21,Periods))</f>
        <v>38711</v>
      </c>
      <c r="S21" s="24">
        <f>IF(Base&gt;0,_XLL.DPM(R21,Base),_XLL.NEXTDATESEQ(R21,Periods))</f>
        <v>38801</v>
      </c>
      <c r="T21" s="24">
        <f>IF(Base&gt;0,_XLL.DPM(S21,Base),_XLL.NEXTDATESEQ(S21,Periods))</f>
        <v>38892</v>
      </c>
      <c r="U21" s="24">
        <f>IF(Base&gt;0,_XLL.DPM(T21,Base),_XLL.NEXTDATESEQ(T21,Periods))</f>
        <v>38989</v>
      </c>
      <c r="V21" s="24">
        <f>IF(Base&gt;0,_XLL.DPM(U21,Base),_XLL.NEXTDATESEQ(U21,Periods))</f>
        <v>39076</v>
      </c>
      <c r="W21" s="24">
        <f>IF(Base&gt;0,_XLL.DPM(V21,Base),_XLL.NEXTDATESEQ(V21,Periods))</f>
        <v>39166</v>
      </c>
      <c r="X21" s="24">
        <f>IF(Base&gt;0,_XLL.DPM(W21,Base),_XLL.NEXTDATESEQ(W21,Periods))</f>
        <v>39257</v>
      </c>
      <c r="Y21" s="24">
        <f>IF(Base&gt;0,_XLL.DPM(X21,Base),_XLL.NEXTDATESEQ(X21,Periods))</f>
        <v>39354</v>
      </c>
      <c r="Z21" s="24">
        <f>IF(Base&gt;0,_XLL.DPM(Y21,Base),_XLL.NEXTDATESEQ(Y21,Periods))</f>
        <v>39441</v>
      </c>
      <c r="AA21" s="24">
        <f>IF(Base&gt;0,_XLL.DPM(Z21,Base),_XLL.NEXTDATESEQ(Z21,Periods))</f>
        <v>39532</v>
      </c>
      <c r="AB21" s="24">
        <f>IF(Base&gt;0,_XLL.DPM(AA21,Base),_XLL.NEXTDATESEQ(AA21,Periods))</f>
        <v>39623</v>
      </c>
      <c r="AC21" s="24">
        <f>IF(Base&gt;0,_XLL.DPM(AB21,Base),_XLL.NEXTDATESEQ(AB21,Periods))</f>
        <v>39720</v>
      </c>
      <c r="AD21" s="24">
        <f>IF(Base&gt;0,_XLL.DPM(AC21,Base),_XLL.NEXTDATESEQ(AC21,Periods))</f>
        <v>39807</v>
      </c>
      <c r="AE21" s="24">
        <f>IF(Base&gt;0,_XLL.DPM(AD21,Base),_XLL.NEXTDATESEQ(AD21,Periods))</f>
        <v>39897</v>
      </c>
      <c r="AF21" s="24">
        <f>IF(Base&gt;0,_XLL.DPM(AE21,Base),_XLL.NEXTDATESEQ(AE21,Periods))</f>
        <v>39988</v>
      </c>
      <c r="AG21" s="24">
        <f>IF(Base&gt;0,_XLL.DPM(AF21,Base),_XLL.NEXTDATESEQ(AF21,Periods))</f>
        <v>40085</v>
      </c>
      <c r="AH21" s="24">
        <f>IF(Base&gt;0,_XLL.DPM(AG21,Base),_XLL.NEXTDATESEQ(AG21,Periods))</f>
        <v>40172</v>
      </c>
      <c r="AI21" s="24">
        <f>IF(Base&gt;0,_XLL.DPM(AH21,Base),_XLL.NEXTDATESEQ(AH21,Periods))</f>
        <v>40262</v>
      </c>
      <c r="AJ21" s="26">
        <f>IF(Base&gt;0,_XLL.DPM(AI21,Base),_XLL.NEXTDATESEQ(AI21,Periods))</f>
        <v>40353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3:51" ht="10.5">
      <c r="C22" s="13"/>
      <c r="D22" s="13"/>
      <c r="E22" s="13"/>
      <c r="F22" s="13"/>
      <c r="G22" s="13"/>
      <c r="H22" s="13"/>
      <c r="I22" s="31" t="s">
        <v>39</v>
      </c>
      <c r="J22" s="13"/>
      <c r="K22" s="13"/>
      <c r="L22" s="13"/>
      <c r="M22" s="32" t="s">
        <v>42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3:51" ht="10.5">
      <c r="C23" s="17" t="s">
        <v>54</v>
      </c>
      <c r="D23" s="13"/>
      <c r="E23" s="13"/>
      <c r="F23" s="13"/>
      <c r="G23" s="13"/>
      <c r="H23" s="13"/>
      <c r="I23" s="31"/>
      <c r="J23" s="13"/>
      <c r="K23" s="13"/>
      <c r="L23" s="13"/>
      <c r="M23" s="3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3:51" ht="10.5">
      <c r="C24" s="17"/>
      <c r="D24" s="13"/>
      <c r="E24" s="13"/>
      <c r="F24" s="13"/>
      <c r="G24" s="13"/>
      <c r="H24" s="13"/>
      <c r="I24" s="31"/>
      <c r="J24" s="13"/>
      <c r="K24" s="13"/>
      <c r="L24" s="13"/>
      <c r="M24" s="3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3:51" ht="10.5">
      <c r="C25" s="17" t="s">
        <v>26</v>
      </c>
      <c r="D25" s="36" t="s">
        <v>49</v>
      </c>
      <c r="E25" s="17"/>
      <c r="F25" s="13"/>
      <c r="G25" s="13"/>
      <c r="H25" s="13"/>
      <c r="I25" s="31"/>
      <c r="J25" s="13"/>
      <c r="K25" s="13"/>
      <c r="L25" s="13"/>
      <c r="M25" s="3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0.5">
      <c r="A26" s="1">
        <v>1</v>
      </c>
      <c r="C26" s="23">
        <v>75000</v>
      </c>
      <c r="D26" s="12">
        <v>38346</v>
      </c>
      <c r="E26" s="9">
        <v>6</v>
      </c>
      <c r="F26" s="29">
        <f>_XLL.DPM(D26,E26,DayCount,Periods)</f>
        <v>38527</v>
      </c>
      <c r="G26" s="12">
        <f>_XLL.DPY(F26,10)</f>
        <v>42179</v>
      </c>
      <c r="H26" s="20">
        <v>20</v>
      </c>
      <c r="I26" s="14">
        <v>-1E-11</v>
      </c>
      <c r="J26" s="20">
        <v>18</v>
      </c>
      <c r="K26" s="12">
        <f>_XLL.DPY(D26,1)</f>
        <v>38711</v>
      </c>
      <c r="L26" s="13"/>
      <c r="O26" s="28">
        <f>_XLL.TSTEPRENTGROWR(O$21,P$21,$F26,$G26,$H26,$K26:$K29,$J26:$J29,GrowthDates,GrowthRates,ReviewMonths,$I26,ReletVoid,ReletRF,ReletTerm,DayCount,Periods,ProjMode)*$C26/Units</f>
        <v>0</v>
      </c>
      <c r="P26" s="28">
        <f>_XLL.TSTEPRENTGROWR(P$21,Q$21,$F26,$G26,$H26,$K26:$K29,$J26:$J29,GrowthDates,GrowthRates,ReviewMonths,$I26,ReletVoid,ReletRF,ReletTerm,DayCount,Periods,ProjMode)*$C26/Units</f>
        <v>337.5</v>
      </c>
      <c r="Q26" s="28">
        <f>_XLL.TSTEPRENTGROWR(Q$21,R$21,$F26,$G26,$H26,$K26:$K29,$J26:$J29,GrowthDates,GrowthRates,ReviewMonths,$I26,ReletVoid,ReletRF,ReletTerm,DayCount,Periods,ProjMode)*$C26/Units</f>
        <v>337.5</v>
      </c>
      <c r="R26" s="28">
        <f>_XLL.TSTEPRENTGROWR(R$21,S$21,$F26,$G26,$H26,$K26:$K29,$J26:$J29,GrowthDates,GrowthRates,ReviewMonths,$I26,ReletVoid,ReletRF,ReletTerm,DayCount,Periods,ProjMode)*$C26/Units</f>
        <v>382.357495541598</v>
      </c>
      <c r="S26" s="28">
        <f>_XLL.TSTEPRENTGROWR(S$21,T$21,$F26,$G26,$H26,$K26:$K29,$J26:$J29,GrowthDates,GrowthRates,ReviewMonths,$I26,ReletVoid,ReletRF,ReletTerm,DayCount,Periods,ProjMode)*$C26/Units</f>
        <v>382.357495541598</v>
      </c>
      <c r="T26" s="28">
        <f>_XLL.TSTEPRENTGROWR(T$21,U$21,$F26,$G26,$H26,$K26:$K29,$J26:$J29,GrowthDates,GrowthRates,ReviewMonths,$I26,ReletVoid,ReletRF,ReletTerm,DayCount,Periods,ProjMode)*$C26/Units</f>
        <v>382.357495541598</v>
      </c>
      <c r="U26" s="28">
        <f>_XLL.TSTEPRENTGROWR(U$21,V$21,$F26,$G26,$H26,$K26:$K29,$J26:$J29,GrowthDates,GrowthRates,ReviewMonths,$I26,ReletVoid,ReletRF,ReletTerm,DayCount,Periods,ProjMode)*$C26/Units</f>
        <v>382.357495541598</v>
      </c>
      <c r="V26" s="28">
        <f>_XLL.TSTEPRENTGROWR(V$21,W$21,$F26,$G26,$H26,$K26:$K29,$J26:$J29,GrowthDates,GrowthRates,ReviewMonths,$I26,ReletVoid,ReletRF,ReletTerm,DayCount,Periods,ProjMode)*$C26/Units</f>
        <v>382.357495541598</v>
      </c>
      <c r="W26" s="28">
        <f>_XLL.TSTEPRENTGROWR(W$21,X$21,$F26,$G26,$H26,$K26:$K29,$J26:$J29,GrowthDates,GrowthRates,ReviewMonths,$I26,ReletVoid,ReletRF,ReletTerm,DayCount,Periods,ProjMode)*$C26/Units</f>
        <v>382.357495541598</v>
      </c>
      <c r="X26" s="28">
        <f>_XLL.TSTEPRENTGROWR(X$21,Y$21,$F26,$G26,$H26,$K26:$K29,$J26:$J29,GrowthDates,GrowthRates,ReviewMonths,$I26,ReletVoid,ReletRF,ReletTerm,DayCount,Periods,ProjMode)*$C26/Units</f>
        <v>382.357495541598</v>
      </c>
      <c r="Y26" s="28">
        <f>_XLL.TSTEPRENTGROWR(Y$21,Z$21,$F26,$G26,$H26,$K26:$K29,$J26:$J29,GrowthDates,GrowthRates,ReviewMonths,$I26,ReletVoid,ReletRF,ReletTerm,DayCount,Periods,ProjMode)*$C26/Units</f>
        <v>382.357495541598</v>
      </c>
      <c r="Z26" s="28">
        <f>_XLL.TSTEPRENTGROWR(Z$21,AA$21,$F26,$G26,$H26,$K26:$K29,$J26:$J29,GrowthDates,GrowthRates,ReviewMonths,$I26,ReletVoid,ReletRF,ReletTerm,DayCount,Periods,ProjMode)*$C26/Units</f>
        <v>382.357495541598</v>
      </c>
      <c r="AA26" s="28">
        <f>_XLL.TSTEPRENTGROWR(AA$21,AB$21,$F26,$G26,$H26,$K26:$K29,$J26:$J29,GrowthDates,GrowthRates,ReviewMonths,$I26,ReletVoid,ReletRF,ReletTerm,DayCount,Periods,ProjMode)*$C26/Units</f>
        <v>382.357495541598</v>
      </c>
      <c r="AB26" s="28">
        <f>_XLL.TSTEPRENTGROWR(AB$21,AC$21,$F26,$G26,$H26,$K26:$K29,$J26:$J29,GrowthDates,GrowthRates,ReviewMonths,$I26,ReletVoid,ReletRF,ReletTerm,DayCount,Periods,ProjMode)*$C26/Units</f>
        <v>382.357495541598</v>
      </c>
      <c r="AC26" s="28">
        <f>_XLL.TSTEPRENTGROWR(AC$21,AD$21,$F26,$G26,$H26,$K26:$K29,$J26:$J29,GrowthDates,GrowthRates,ReviewMonths,$I26,ReletVoid,ReletRF,ReletTerm,DayCount,Periods,ProjMode)*$C26/Units</f>
        <v>382.357495541598</v>
      </c>
      <c r="AD26" s="28">
        <f>_XLL.TSTEPRENTGROWR(AD$21,AE$21,$F26,$G26,$H26,$K26:$K29,$J26:$J29,GrowthDates,GrowthRates,ReviewMonths,$I26,ReletVoid,ReletRF,ReletTerm,DayCount,Periods,ProjMode)*$C26/Units</f>
        <v>382.357495541598</v>
      </c>
      <c r="AE26" s="28">
        <f>_XLL.TSTEPRENTGROWR(AE$21,AF$21,$F26,$G26,$H26,$K26:$K29,$J26:$J29,GrowthDates,GrowthRates,ReviewMonths,$I26,ReletVoid,ReletRF,ReletTerm,DayCount,Periods,ProjMode)*$C26/Units</f>
        <v>382.357495541598</v>
      </c>
      <c r="AF26" s="28">
        <f>_XLL.TSTEPRENTGROWR(AF$21,AG$21,$F26,$G26,$H26,$K26:$K29,$J26:$J29,GrowthDates,GrowthRates,ReviewMonths,$I26,ReletVoid,ReletRF,ReletTerm,DayCount,Periods,ProjMode)*$C26/Units</f>
        <v>382.357495541598</v>
      </c>
      <c r="AG26" s="28">
        <f>_XLL.TSTEPRENTGROWR(AG$21,AH$21,$F26,$G26,$H26,$K26:$K29,$J26:$J29,GrowthDates,GrowthRates,ReviewMonths,$I26,ReletVoid,ReletRF,ReletTerm,DayCount,Periods,ProjMode)*$C26/Units</f>
        <v>382.357495541598</v>
      </c>
      <c r="AH26" s="28">
        <f>_XLL.TSTEPRENTGROWR(AH$21,AI$21,$F26,$G26,$H26,$K26:$K29,$J26:$J29,GrowthDates,GrowthRates,ReviewMonths,$I26,ReletVoid,ReletRF,ReletTerm,DayCount,Periods,ProjMode)*$C26/Units</f>
        <v>382.357495541598</v>
      </c>
      <c r="AI26" s="28">
        <f>_XLL.TSTEPRENTGROWR(AI$21,AJ$21,$F26,$G26,$H26,$K26:$K29,$J26:$J29,GrowthDates,GrowthRates,ReviewMonths,$I26,ReletVoid,ReletRF,ReletTerm,DayCount,Periods,ProjMode)*$C26/Units</f>
        <v>382.357495541598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3:51" ht="10.5">
      <c r="C27" s="13"/>
      <c r="D27" s="13"/>
      <c r="E27" s="13"/>
      <c r="F27" s="13"/>
      <c r="G27" s="13"/>
      <c r="H27" s="13"/>
      <c r="I27" s="30" t="str">
        <f>IF(I26&lt;0,"Upwards Only","Upwards/Downwards")</f>
        <v>Upwards Only</v>
      </c>
      <c r="J27" s="20"/>
      <c r="K27" s="12"/>
      <c r="L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3:51" ht="10.5">
      <c r="C28" s="13"/>
      <c r="D28" s="13"/>
      <c r="E28" s="13"/>
      <c r="F28" s="13"/>
      <c r="G28" s="13"/>
      <c r="H28" s="13"/>
      <c r="I28" s="13" t="s">
        <v>14</v>
      </c>
      <c r="J28" s="20"/>
      <c r="K28" s="12"/>
      <c r="L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3:51" ht="10.5">
      <c r="C29" s="13"/>
      <c r="D29" s="13"/>
      <c r="E29" s="13"/>
      <c r="F29" s="13"/>
      <c r="G29" s="13"/>
      <c r="H29" s="13"/>
      <c r="I29" s="13"/>
      <c r="J29" s="20"/>
      <c r="K29" s="12"/>
      <c r="L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3:51" ht="10.5">
      <c r="C30" s="17" t="s">
        <v>27</v>
      </c>
      <c r="D30" s="36" t="s">
        <v>56</v>
      </c>
      <c r="E30" s="13"/>
      <c r="F30" s="13"/>
      <c r="G30" s="13"/>
      <c r="H30" s="13"/>
      <c r="I30" s="31"/>
      <c r="J30" s="13"/>
      <c r="K30" s="13"/>
      <c r="L30" s="13"/>
      <c r="M30" s="32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10.5">
      <c r="A31" s="1">
        <v>1</v>
      </c>
      <c r="C31" s="23">
        <v>75000</v>
      </c>
      <c r="D31" s="12">
        <v>38346</v>
      </c>
      <c r="E31" s="9">
        <v>6</v>
      </c>
      <c r="F31" s="29">
        <f>_XLL.DPM(D31,E31,DayCount,Periods)</f>
        <v>38527</v>
      </c>
      <c r="G31" s="12">
        <f>_XLL.DPY(F31,10)</f>
        <v>42179</v>
      </c>
      <c r="H31" s="20">
        <v>20</v>
      </c>
      <c r="I31" s="14">
        <v>-1E-11</v>
      </c>
      <c r="J31" s="20">
        <v>18</v>
      </c>
      <c r="K31" s="12">
        <f>_XLL.DPY(D31,1)</f>
        <v>38711</v>
      </c>
      <c r="L31" s="13"/>
      <c r="O31" s="28">
        <f>_XLL.TSTEPRENTGROWR(O$21,P$21,$F31,$G31,$H31,$K31:$K34,$J31:$J34,GrowthDates,GrowthRates,ReviewMonths,$I31,ReletVoid,ReletRF,ReletTerm,DayCount,Periods,ProjMode)*$C31/Units</f>
        <v>0</v>
      </c>
      <c r="P31" s="28">
        <f>_XLL.TSTEPRENTGROWR(P$21,Q$21,$F31,$G31,$H31,$K31:$K34,$J31:$J34,GrowthDates,GrowthRates,ReviewMonths,$I31,ReletVoid,ReletRF,ReletTerm,DayCount,Periods,ProjMode)*$C31/Units</f>
        <v>337.5</v>
      </c>
      <c r="Q31" s="28">
        <f>_XLL.TSTEPRENTGROWR(Q$21,R$21,$F31,$G31,$H31,$K31:$K34,$J31:$J34,GrowthDates,GrowthRates,ReviewMonths,$I31,ReletVoid,ReletRF,ReletTerm,DayCount,Periods,ProjMode)*$C31/Units</f>
        <v>337.5</v>
      </c>
      <c r="R31" s="28">
        <f>_XLL.TSTEPRENTGROWR(R$21,S$21,$F31,$G31,$H31,$K31:$K34,$J31:$J34,GrowthDates,GrowthRates,ReviewMonths,$I31,ReletVoid,ReletRF,ReletTerm,DayCount,Periods,ProjMode)*$C31/Units</f>
        <v>375</v>
      </c>
      <c r="S31" s="28">
        <f>_XLL.TSTEPRENTGROWR(S$21,T$21,$F31,$G31,$H31,$K31:$K34,$J31:$J34,GrowthDates,GrowthRates,ReviewMonths,$I31,ReletVoid,ReletRF,ReletTerm,DayCount,Periods,ProjMode)*$C31/Units</f>
        <v>375</v>
      </c>
      <c r="T31" s="28">
        <f>_XLL.TSTEPRENTGROWR(T$21,U$21,$F31,$G31,$H31,$K31:$K34,$J31:$J34,GrowthDates,GrowthRates,ReviewMonths,$I31,ReletVoid,ReletRF,ReletTerm,DayCount,Periods,ProjMode)*$C31/Units</f>
        <v>375</v>
      </c>
      <c r="U31" s="28">
        <f>_XLL.TSTEPRENTGROWR(U$21,V$21,$F31,$G31,$H31,$K31:$K34,$J31:$J34,GrowthDates,GrowthRates,ReviewMonths,$I31,ReletVoid,ReletRF,ReletTerm,DayCount,Periods,ProjMode)*$C31/Units</f>
        <v>375</v>
      </c>
      <c r="V31" s="28">
        <f>_XLL.TSTEPRENTGROWR(V$21,W$21,$F31,$G31,$H31,$K31:$K34,$J31:$J34,GrowthDates,GrowthRates,ReviewMonths,$I31,ReletVoid,ReletRF,ReletTerm,DayCount,Periods,ProjMode)*$C31/Units</f>
        <v>375</v>
      </c>
      <c r="W31" s="28">
        <f>_XLL.TSTEPRENTGROWR(W$21,X$21,$F31,$G31,$H31,$K31:$K34,$J31:$J34,GrowthDates,GrowthRates,ReviewMonths,$I31,ReletVoid,ReletRF,ReletTerm,DayCount,Periods,ProjMode)*$C31/Units</f>
        <v>375</v>
      </c>
      <c r="X31" s="28">
        <f>_XLL.TSTEPRENTGROWR(X$21,Y$21,$F31,$G31,$H31,$K31:$K34,$J31:$J34,GrowthDates,GrowthRates,ReviewMonths,$I31,ReletVoid,ReletRF,ReletTerm,DayCount,Periods,ProjMode)*$C31/Units</f>
        <v>375</v>
      </c>
      <c r="Y31" s="28">
        <f>_XLL.TSTEPRENTGROWR(Y$21,Z$21,$F31,$G31,$H31,$K31:$K34,$J31:$J34,GrowthDates,GrowthRates,ReviewMonths,$I31,ReletVoid,ReletRF,ReletTerm,DayCount,Periods,ProjMode)*$C31/Units</f>
        <v>375</v>
      </c>
      <c r="Z31" s="28">
        <f>_XLL.TSTEPRENTGROWR(Z$21,AA$21,$F31,$G31,$H31,$K31:$K34,$J31:$J34,GrowthDates,GrowthRates,ReviewMonths,$I31,ReletVoid,ReletRF,ReletTerm,DayCount,Periods,ProjMode)*$C31/Units</f>
        <v>375</v>
      </c>
      <c r="AA31" s="28">
        <f>_XLL.TSTEPRENTGROWR(AA$21,AB$21,$F31,$G31,$H31,$K31:$K34,$J31:$J34,GrowthDates,GrowthRates,ReviewMonths,$I31,ReletVoid,ReletRF,ReletTerm,DayCount,Periods,ProjMode)*$C31/Units</f>
        <v>375</v>
      </c>
      <c r="AB31" s="28">
        <f>_XLL.TSTEPRENTGROWR(AB$21,AC$21,$F31,$G31,$H31,$K31:$K34,$J31:$J34,GrowthDates,GrowthRates,ReviewMonths,$I31,ReletVoid,ReletRF,ReletTerm,DayCount,Periods,ProjMode)*$C31/Units</f>
        <v>375</v>
      </c>
      <c r="AC31" s="28">
        <f>_XLL.TSTEPRENTGROWR(AC$21,AD$21,$F31,$G31,$H31,$K31:$K34,$J31:$J34,GrowthDates,GrowthRates,ReviewMonths,$I31,ReletVoid,ReletRF,ReletTerm,DayCount,Periods,ProjMode)*$C31/Units</f>
        <v>375</v>
      </c>
      <c r="AD31" s="28">
        <f>_XLL.TSTEPRENTGROWR(AD$21,AE$21,$F31,$G31,$H31,$K31:$K34,$J31:$J34,GrowthDates,GrowthRates,ReviewMonths,$I31,ReletVoid,ReletRF,ReletTerm,DayCount,Periods,ProjMode)*$C31/Units</f>
        <v>375</v>
      </c>
      <c r="AE31" s="28">
        <f>_XLL.TSTEPRENTGROWR(AE$21,AF$21,$F31,$G31,$H31,$K31:$K34,$J31:$J34,GrowthDates,GrowthRates,ReviewMonths,$I31,ReletVoid,ReletRF,ReletTerm,DayCount,Periods,ProjMode)*$C31/Units</f>
        <v>375</v>
      </c>
      <c r="AF31" s="28">
        <f>_XLL.TSTEPRENTGROWR(AF$21,AG$21,$F31,$G31,$H31,$K31:$K34,$J31:$J34,GrowthDates,GrowthRates,ReviewMonths,$I31,ReletVoid,ReletRF,ReletTerm,DayCount,Periods,ProjMode)*$C31/Units</f>
        <v>375</v>
      </c>
      <c r="AG31" s="28">
        <f>_XLL.TSTEPRENTGROWR(AG$21,AH$21,$F31,$G31,$H31,$K31:$K34,$J31:$J34,GrowthDates,GrowthRates,ReviewMonths,$I31,ReletVoid,ReletRF,ReletTerm,DayCount,Periods,ProjMode)*$C31/Units</f>
        <v>375</v>
      </c>
      <c r="AH31" s="28">
        <f>_XLL.TSTEPRENTGROWR(AH$21,AI$21,$F31,$G31,$H31,$K31:$K34,$J31:$J34,GrowthDates,GrowthRates,ReviewMonths,$I31,ReletVoid,ReletRF,ReletTerm,DayCount,Periods,ProjMode)*$C31/Units</f>
        <v>375</v>
      </c>
      <c r="AI31" s="28">
        <f>_XLL.TSTEPRENTGROWR(AI$21,AJ$21,$F31,$G31,$H31,$K31:$K34,$J31:$J34,GrowthDates,GrowthRates,ReviewMonths,$I31,ReletVoid,ReletRF,ReletTerm,DayCount,Periods,ProjMode)*$C31/Units</f>
        <v>375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3:51" ht="10.5">
      <c r="C32" s="13"/>
      <c r="D32" s="13"/>
      <c r="E32" s="13"/>
      <c r="F32" s="13"/>
      <c r="G32" s="13"/>
      <c r="H32" s="13"/>
      <c r="I32" s="30" t="str">
        <f>IF(I31&lt;0,"Upwards Only","Upwards/Downwards")</f>
        <v>Upwards Only</v>
      </c>
      <c r="J32" s="20">
        <v>20</v>
      </c>
      <c r="K32" s="12">
        <f>_XLL.DPY(K31,10)</f>
        <v>42363</v>
      </c>
      <c r="L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3:51" ht="10.5">
      <c r="C33" s="13"/>
      <c r="D33" s="13"/>
      <c r="E33" s="13"/>
      <c r="F33" s="13"/>
      <c r="G33" s="13"/>
      <c r="H33" s="13"/>
      <c r="I33" s="13" t="s">
        <v>14</v>
      </c>
      <c r="J33" s="20"/>
      <c r="K33" s="12"/>
      <c r="L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3:51" ht="10.5">
      <c r="C34" s="13"/>
      <c r="D34" s="13"/>
      <c r="E34" s="13"/>
      <c r="F34" s="13"/>
      <c r="G34" s="13"/>
      <c r="H34" s="13"/>
      <c r="I34" s="13"/>
      <c r="J34" s="20"/>
      <c r="K34" s="12"/>
      <c r="L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3:51" ht="10.5">
      <c r="C35" s="13"/>
      <c r="D35" s="13"/>
      <c r="E35" s="13"/>
      <c r="F35" s="13"/>
      <c r="G35" s="13"/>
      <c r="H35" s="13"/>
      <c r="I35" s="31"/>
      <c r="J35" s="13"/>
      <c r="K35" s="13"/>
      <c r="L35" s="13"/>
      <c r="M35" s="3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3:51" ht="10.5">
      <c r="C36" s="17" t="s">
        <v>55</v>
      </c>
      <c r="D36" s="17"/>
      <c r="E36" s="17"/>
      <c r="F36" s="13"/>
      <c r="G36" s="13"/>
      <c r="H36" s="13"/>
      <c r="I36" s="30"/>
      <c r="J36" s="13"/>
      <c r="K36" s="13"/>
      <c r="L36" s="13"/>
      <c r="M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3:51" ht="10.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3:51" ht="10.5">
      <c r="C38" s="17" t="s">
        <v>26</v>
      </c>
      <c r="D38" s="36" t="s">
        <v>49</v>
      </c>
      <c r="E38" s="17"/>
      <c r="F38" s="13"/>
      <c r="G38" s="13"/>
      <c r="H38" s="13"/>
      <c r="I38" s="13"/>
      <c r="J38" s="13"/>
      <c r="K38" s="13"/>
      <c r="L38" s="13"/>
      <c r="M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0.5">
      <c r="A39" s="1">
        <v>2</v>
      </c>
      <c r="C39" s="23">
        <v>75000</v>
      </c>
      <c r="D39" s="12">
        <v>38346</v>
      </c>
      <c r="E39" s="9">
        <v>6</v>
      </c>
      <c r="F39" s="29">
        <f>_XLL.DPM(D39,E39,DayCount,Periods)</f>
        <v>38527</v>
      </c>
      <c r="G39" s="12">
        <f>_XLL.DPY(F39,10)</f>
        <v>42179</v>
      </c>
      <c r="H39" s="20">
        <v>20</v>
      </c>
      <c r="I39" s="14">
        <v>-1E-11</v>
      </c>
      <c r="J39" s="20">
        <v>18</v>
      </c>
      <c r="K39" s="12">
        <f>_XLL.DPY(D39,5)</f>
        <v>40172</v>
      </c>
      <c r="L39" s="13"/>
      <c r="M39" s="9"/>
      <c r="O39" s="28">
        <f>_XLL.TSTEPIDXRENTGROWR(O$21,P$21,$F39,$G39,$H39,$K39:$K42,$J39:$J42,GrowthDates,GrowthRates,IdxGrowDates,IdxGrowRates,$M39:$M42,$F39,$F39,$I39,ReletVoid,ReletRF,ReletTerm,ReviewMonths,DayCount,Periods,ProjMode)*$C39/Units</f>
        <v>0</v>
      </c>
      <c r="P39" s="28">
        <f>_XLL.TSTEPIDXRENTGROWR(P$21,Q$21,$F39,$G39,$H39,$K39:$K42,$J39:$J42,GrowthDates,GrowthRates,IdxGrowDates,IdxGrowRates,$M39:$M42,$F39,$F39,$I39,ReletVoid,ReletRF,ReletTerm,ReviewMonths,DayCount,Periods,ProjMode)*$C39/Units</f>
        <v>337.5</v>
      </c>
      <c r="Q39" s="28">
        <f>_XLL.TSTEPIDXRENTGROWR(Q$21,R$21,$F39,$G39,$H39,$K39:$K42,$J39:$J42,GrowthDates,GrowthRates,IdxGrowDates,IdxGrowRates,$M39:$M42,$F39,$F39,$I39,ReletVoid,ReletRF,ReletTerm,ReviewMonths,DayCount,Periods,ProjMode)*$C39/Units</f>
        <v>337.5</v>
      </c>
      <c r="R39" s="28">
        <f>_XLL.TSTEPIDXRENTGROWR(R$21,S$21,$F39,$G39,$H39,$K39:$K42,$J39:$J42,GrowthDates,GrowthRates,IdxGrowDates,IdxGrowRates,$M39:$M42,$F39,$F39,$I39,ReletVoid,ReletRF,ReletTerm,ReviewMonths,DayCount,Periods,ProjMode)*$C39/Units</f>
        <v>337.5</v>
      </c>
      <c r="S39" s="28">
        <f>_XLL.TSTEPIDXRENTGROWR(S$21,T$21,$F39,$G39,$H39,$K39:$K42,$J39:$J42,GrowthDates,GrowthRates,IdxGrowDates,IdxGrowRates,$M39:$M42,$F39,$F39,$I39,ReletVoid,ReletRF,ReletTerm,ReviewMonths,DayCount,Periods,ProjMode)*$C39/Units</f>
        <v>337.5</v>
      </c>
      <c r="T39" s="28">
        <f>_XLL.TSTEPIDXRENTGROWR(T$21,U$21,$F39,$G39,$H39,$K39:$K42,$J39:$J42,GrowthDates,GrowthRates,IdxGrowDates,IdxGrowRates,$M39:$M42,$F39,$F39,$I39,ReletVoid,ReletRF,ReletTerm,ReviewMonths,DayCount,Periods,ProjMode)*$C39/Units</f>
        <v>337.5</v>
      </c>
      <c r="U39" s="28">
        <f>_XLL.TSTEPIDXRENTGROWR(U$21,V$21,$F39,$G39,$H39,$K39:$K42,$J39:$J42,GrowthDates,GrowthRates,IdxGrowDates,IdxGrowRates,$M39:$M42,$F39,$F39,$I39,ReletVoid,ReletRF,ReletTerm,ReviewMonths,DayCount,Periods,ProjMode)*$C39/Units</f>
        <v>337.5</v>
      </c>
      <c r="V39" s="28">
        <f>_XLL.TSTEPIDXRENTGROWR(V$21,W$21,$F39,$G39,$H39,$K39:$K42,$J39:$J42,GrowthDates,GrowthRates,IdxGrowDates,IdxGrowRates,$M39:$M42,$F39,$F39,$I39,ReletVoid,ReletRF,ReletTerm,ReviewMonths,DayCount,Periods,ProjMode)*$C39/Units</f>
        <v>337.5</v>
      </c>
      <c r="W39" s="28">
        <f>_XLL.TSTEPIDXRENTGROWR(W$21,X$21,$F39,$G39,$H39,$K39:$K42,$J39:$J42,GrowthDates,GrowthRates,IdxGrowDates,IdxGrowRates,$M39:$M42,$F39,$F39,$I39,ReletVoid,ReletRF,ReletTerm,ReviewMonths,DayCount,Periods,ProjMode)*$C39/Units</f>
        <v>337.5</v>
      </c>
      <c r="X39" s="28">
        <f>_XLL.TSTEPIDXRENTGROWR(X$21,Y$21,$F39,$G39,$H39,$K39:$K42,$J39:$J42,GrowthDates,GrowthRates,IdxGrowDates,IdxGrowRates,$M39:$M42,$F39,$F39,$I39,ReletVoid,ReletRF,ReletTerm,ReviewMonths,DayCount,Periods,ProjMode)*$C39/Units</f>
        <v>337.5</v>
      </c>
      <c r="Y39" s="28">
        <f>_XLL.TSTEPIDXRENTGROWR(Y$21,Z$21,$F39,$G39,$H39,$K39:$K42,$J39:$J42,GrowthDates,GrowthRates,IdxGrowDates,IdxGrowRates,$M39:$M42,$F39,$F39,$I39,ReletVoid,ReletRF,ReletTerm,ReviewMonths,DayCount,Periods,ProjMode)*$C39/Units</f>
        <v>337.5</v>
      </c>
      <c r="Z39" s="28">
        <f>_XLL.TSTEPIDXRENTGROWR(Z$21,AA$21,$F39,$G39,$H39,$K39:$K42,$J39:$J42,GrowthDates,GrowthRates,IdxGrowDates,IdxGrowRates,$M39:$M42,$F39,$F39,$I39,ReletVoid,ReletRF,ReletTerm,ReviewMonths,DayCount,Periods,ProjMode)*$C39/Units</f>
        <v>337.5</v>
      </c>
      <c r="AA39" s="28">
        <f>_XLL.TSTEPIDXRENTGROWR(AA$21,AB$21,$F39,$G39,$H39,$K39:$K42,$J39:$J42,GrowthDates,GrowthRates,IdxGrowDates,IdxGrowRates,$M39:$M42,$F39,$F39,$I39,ReletVoid,ReletRF,ReletTerm,ReviewMonths,DayCount,Periods,ProjMode)*$C39/Units</f>
        <v>337.5</v>
      </c>
      <c r="AB39" s="28">
        <f>_XLL.TSTEPIDXRENTGROWR(AB$21,AC$21,$F39,$G39,$H39,$K39:$K42,$J39:$J42,GrowthDates,GrowthRates,IdxGrowDates,IdxGrowRates,$M39:$M42,$F39,$F39,$I39,ReletVoid,ReletRF,ReletTerm,ReviewMonths,DayCount,Periods,ProjMode)*$C39/Units</f>
        <v>337.5</v>
      </c>
      <c r="AC39" s="28">
        <f>_XLL.TSTEPIDXRENTGROWR(AC$21,AD$21,$F39,$G39,$H39,$K39:$K42,$J39:$J42,GrowthDates,GrowthRates,IdxGrowDates,IdxGrowRates,$M39:$M42,$F39,$F39,$I39,ReletVoid,ReletRF,ReletTerm,ReviewMonths,DayCount,Periods,ProjMode)*$C39/Units</f>
        <v>337.5</v>
      </c>
      <c r="AD39" s="28">
        <f>_XLL.TSTEPIDXRENTGROWR(AD$21,AE$21,$F39,$G39,$H39,$K39:$K42,$J39:$J42,GrowthDates,GrowthRates,IdxGrowDates,IdxGrowRates,$M39:$M42,$F39,$F39,$I39,ReletVoid,ReletRF,ReletTerm,ReviewMonths,DayCount,Periods,ProjMode)*$C39/Units</f>
        <v>337.5</v>
      </c>
      <c r="AE39" s="28">
        <f>_XLL.TSTEPIDXRENTGROWR(AE$21,AF$21,$F39,$G39,$H39,$K39:$K42,$J39:$J42,GrowthDates,GrowthRates,IdxGrowDates,IdxGrowRates,$M39:$M42,$F39,$F39,$I39,ReletVoid,ReletRF,ReletTerm,ReviewMonths,DayCount,Periods,ProjMode)*$C39/Units</f>
        <v>337.5</v>
      </c>
      <c r="AF39" s="28">
        <f>_XLL.TSTEPIDXRENTGROWR(AF$21,AG$21,$F39,$G39,$H39,$K39:$K42,$J39:$J42,GrowthDates,GrowthRates,IdxGrowDates,IdxGrowRates,$M39:$M42,$F39,$F39,$I39,ReletVoid,ReletRF,ReletTerm,ReviewMonths,DayCount,Periods,ProjMode)*$C39/Units</f>
        <v>337.5</v>
      </c>
      <c r="AG39" s="28">
        <f>_XLL.TSTEPIDXRENTGROWR(AG$21,AH$21,$F39,$G39,$H39,$K39:$K42,$J39:$J42,GrowthDates,GrowthRates,IdxGrowDates,IdxGrowRates,$M39:$M42,$F39,$F39,$I39,ReletVoid,ReletRF,ReletTerm,ReviewMonths,DayCount,Periods,ProjMode)*$C39/Units</f>
        <v>337.5</v>
      </c>
      <c r="AH39" s="28">
        <f>_XLL.TSTEPIDXRENTGROWR(AH$21,AI$21,$F39,$G39,$H39,$K39:$K42,$J39:$J42,GrowthDates,GrowthRates,IdxGrowDates,IdxGrowRates,$M39:$M42,$F39,$F39,$I39,ReletVoid,ReletRF,ReletTerm,ReviewMonths,DayCount,Periods,ProjMode)*$C39/Units</f>
        <v>413.87604979128236</v>
      </c>
      <c r="AI39" s="28">
        <f>_XLL.TSTEPIDXRENTGROWR(AI$21,AJ$21,$F39,$G39,$H39,$K39:$K42,$J39:$J42,GrowthDates,GrowthRates,IdxGrowDates,IdxGrowRates,$M39:$M42,$F39,$F39,$I39,ReletVoid,ReletRF,ReletTerm,ReviewMonths,DayCount,Periods,ProjMode)*$C39/Units</f>
        <v>413.87604979128236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3:51" ht="10.5">
      <c r="C40" s="13"/>
      <c r="D40" s="13"/>
      <c r="E40" s="13"/>
      <c r="F40" s="13"/>
      <c r="G40" s="13"/>
      <c r="H40" s="13"/>
      <c r="I40" s="30" t="str">
        <f>IF(I39&lt;0,"Upwards Only","Upwards/Downwards")</f>
        <v>Upwards Only</v>
      </c>
      <c r="J40" s="20"/>
      <c r="K40" s="12"/>
      <c r="L40" s="13"/>
      <c r="M40" s="9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3:51" ht="10.5">
      <c r="C41" s="13"/>
      <c r="D41" s="13"/>
      <c r="E41" s="13"/>
      <c r="F41" s="13"/>
      <c r="G41" s="13"/>
      <c r="H41" s="13"/>
      <c r="I41" s="13"/>
      <c r="J41" s="20"/>
      <c r="K41" s="12"/>
      <c r="L41" s="13"/>
      <c r="M41" s="9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3:51" ht="10.5">
      <c r="C42" s="13"/>
      <c r="D42" s="13"/>
      <c r="E42" s="13"/>
      <c r="F42" s="13"/>
      <c r="G42" s="13"/>
      <c r="H42" s="13"/>
      <c r="I42" s="13"/>
      <c r="J42" s="20"/>
      <c r="K42" s="12"/>
      <c r="L42" s="13"/>
      <c r="M42" s="9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3:51" ht="10.5">
      <c r="C43" s="17" t="s">
        <v>27</v>
      </c>
      <c r="D43" s="36" t="s">
        <v>47</v>
      </c>
      <c r="E43" s="17"/>
      <c r="F43" s="13"/>
      <c r="G43" s="13"/>
      <c r="H43" s="13"/>
      <c r="I43" s="13"/>
      <c r="J43" s="13"/>
      <c r="K43" s="13"/>
      <c r="L43" s="13"/>
      <c r="M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0.5">
      <c r="A44" s="1">
        <v>2</v>
      </c>
      <c r="C44" s="23">
        <v>75000</v>
      </c>
      <c r="D44" s="12">
        <v>38346</v>
      </c>
      <c r="E44" s="9">
        <v>6</v>
      </c>
      <c r="F44" s="29">
        <f>_XLL.DPM(D44,E44,DayCount,Periods)</f>
        <v>38527</v>
      </c>
      <c r="G44" s="12">
        <f>_XLL.DPY(F44,10)</f>
        <v>42179</v>
      </c>
      <c r="H44" s="20">
        <v>20</v>
      </c>
      <c r="I44" s="14">
        <v>-1E-11</v>
      </c>
      <c r="J44" s="20">
        <v>18</v>
      </c>
      <c r="K44" s="12">
        <f>_XLL.DPY(D44,1)</f>
        <v>38711</v>
      </c>
      <c r="L44" s="13"/>
      <c r="M44" s="9"/>
      <c r="O44" s="28">
        <f>_XLL.TSTEPIDXRENTGROWR(O$21,P$21,$F44,$G44,$H44,$K44:$K47,$J44:$J47,GrowthDates,GrowthRates,IdxGrowDates,IdxGrowRates,$M44:$M47,$F44,$F44,$I44,ReletVoid,ReletRF,ReletTerm,ReviewMonths,DayCount,Periods,ProjMode)*$C44/Units</f>
        <v>0</v>
      </c>
      <c r="P44" s="28">
        <f>_XLL.TSTEPIDXRENTGROWR(P$21,Q$21,$F44,$G44,$H44,$K44:$K47,$J44:$J47,GrowthDates,GrowthRates,IdxGrowDates,IdxGrowRates,$M44:$M47,$F44,$F44,$I44,ReletVoid,ReletRF,ReletTerm,ReviewMonths,DayCount,Periods,ProjMode)*$C44/Units</f>
        <v>337.5</v>
      </c>
      <c r="Q44" s="28">
        <f>_XLL.TSTEPIDXRENTGROWR(Q$21,R$21,$F44,$G44,$H44,$K44:$K47,$J44:$J47,GrowthDates,GrowthRates,IdxGrowDates,IdxGrowRates,$M44:$M47,$F44,$F44,$I44,ReletVoid,ReletRF,ReletTerm,ReviewMonths,DayCount,Periods,ProjMode)*$C44/Units</f>
        <v>337.5</v>
      </c>
      <c r="R44" s="28">
        <f>_XLL.TSTEPIDXRENTGROWR(R$21,S$21,$F44,$G44,$H44,$K44:$K47,$J44:$J47,GrowthDates,GrowthRates,IdxGrowDates,IdxGrowRates,$M44:$M47,$F44,$F44,$I44,ReletVoid,ReletRF,ReletTerm,ReviewMonths,DayCount,Periods,ProjMode)*$C44/Units</f>
        <v>356.25</v>
      </c>
      <c r="S44" s="28">
        <f>_XLL.TSTEPIDXRENTGROWR(S$21,T$21,$F44,$G44,$H44,$K44:$K47,$J44:$J47,GrowthDates,GrowthRates,IdxGrowDates,IdxGrowRates,$M44:$M47,$F44,$F44,$I44,ReletVoid,ReletRF,ReletTerm,ReviewMonths,DayCount,Periods,ProjMode)*$C44/Units</f>
        <v>356.25</v>
      </c>
      <c r="T44" s="28">
        <f>_XLL.TSTEPIDXRENTGROWR(T$21,U$21,$F44,$G44,$H44,$K44:$K47,$J44:$J47,GrowthDates,GrowthRates,IdxGrowDates,IdxGrowRates,$M44:$M47,$F44,$F44,$I44,ReletVoid,ReletRF,ReletTerm,ReviewMonths,DayCount,Periods,ProjMode)*$C44/Units</f>
        <v>356.25</v>
      </c>
      <c r="U44" s="28">
        <f>_XLL.TSTEPIDXRENTGROWR(U$21,V$21,$F44,$G44,$H44,$K44:$K47,$J44:$J47,GrowthDates,GrowthRates,IdxGrowDates,IdxGrowRates,$M44:$M47,$F44,$F44,$I44,ReletVoid,ReletRF,ReletTerm,ReviewMonths,DayCount,Periods,ProjMode)*$C44/Units</f>
        <v>356.25</v>
      </c>
      <c r="V44" s="28">
        <f>_XLL.TSTEPIDXRENTGROWR(V$21,W$21,$F44,$G44,$H44,$K44:$K47,$J44:$J47,GrowthDates,GrowthRates,IdxGrowDates,IdxGrowRates,$M44:$M47,$F44,$F44,$I44,ReletVoid,ReletRF,ReletTerm,ReviewMonths,DayCount,Periods,ProjMode)*$C44/Units</f>
        <v>375</v>
      </c>
      <c r="W44" s="28">
        <f>_XLL.TSTEPIDXRENTGROWR(W$21,X$21,$F44,$G44,$H44,$K44:$K47,$J44:$J47,GrowthDates,GrowthRates,IdxGrowDates,IdxGrowRates,$M44:$M47,$F44,$F44,$I44,ReletVoid,ReletRF,ReletTerm,ReviewMonths,DayCount,Periods,ProjMode)*$C44/Units</f>
        <v>375</v>
      </c>
      <c r="X44" s="28">
        <f>_XLL.TSTEPIDXRENTGROWR(X$21,Y$21,$F44,$G44,$H44,$K44:$K47,$J44:$J47,GrowthDates,GrowthRates,IdxGrowDates,IdxGrowRates,$M44:$M47,$F44,$F44,$I44,ReletVoid,ReletRF,ReletTerm,ReviewMonths,DayCount,Periods,ProjMode)*$C44/Units</f>
        <v>375</v>
      </c>
      <c r="Y44" s="28">
        <f>_XLL.TSTEPIDXRENTGROWR(Y$21,Z$21,$F44,$G44,$H44,$K44:$K47,$J44:$J47,GrowthDates,GrowthRates,IdxGrowDates,IdxGrowRates,$M44:$M47,$F44,$F44,$I44,ReletVoid,ReletRF,ReletTerm,ReviewMonths,DayCount,Periods,ProjMode)*$C44/Units</f>
        <v>375</v>
      </c>
      <c r="Z44" s="28">
        <f>_XLL.TSTEPIDXRENTGROWR(Z$21,AA$21,$F44,$G44,$H44,$K44:$K47,$J44:$J47,GrowthDates,GrowthRates,IdxGrowDates,IdxGrowRates,$M44:$M47,$F44,$F44,$I44,ReletVoid,ReletRF,ReletTerm,ReviewMonths,DayCount,Periods,ProjMode)*$C44/Units</f>
        <v>397.80473836147866</v>
      </c>
      <c r="AA44" s="28">
        <f>_XLL.TSTEPIDXRENTGROWR(AA$21,AB$21,$F44,$G44,$H44,$K44:$K47,$J44:$J47,GrowthDates,GrowthRates,IdxGrowDates,IdxGrowRates,$M44:$M47,$F44,$F44,$I44,ReletVoid,ReletRF,ReletTerm,ReviewMonths,DayCount,Periods,ProjMode)*$C44/Units</f>
        <v>397.80473836147866</v>
      </c>
      <c r="AB44" s="28">
        <f>_XLL.TSTEPIDXRENTGROWR(AB$21,AC$21,$F44,$G44,$H44,$K44:$K47,$J44:$J47,GrowthDates,GrowthRates,IdxGrowDates,IdxGrowRates,$M44:$M47,$F44,$F44,$I44,ReletVoid,ReletRF,ReletTerm,ReviewMonths,DayCount,Periods,ProjMode)*$C44/Units</f>
        <v>397.80473836147866</v>
      </c>
      <c r="AC44" s="28">
        <f>_XLL.TSTEPIDXRENTGROWR(AC$21,AD$21,$F44,$G44,$H44,$K44:$K47,$J44:$J47,GrowthDates,GrowthRates,IdxGrowDates,IdxGrowRates,$M44:$M47,$F44,$F44,$I44,ReletVoid,ReletRF,ReletTerm,ReviewMonths,DayCount,Periods,ProjMode)*$C44/Units</f>
        <v>397.80473836147866</v>
      </c>
      <c r="AD44" s="28">
        <f>_XLL.TSTEPIDXRENTGROWR(AD$21,AE$21,$F44,$G44,$H44,$K44:$K47,$J44:$J47,GrowthDates,GrowthRates,IdxGrowDates,IdxGrowRates,$M44:$M47,$F44,$F44,$I44,ReletVoid,ReletRF,ReletTerm,ReviewMonths,DayCount,Periods,ProjMode)*$C44/Units</f>
        <v>397.80473836147866</v>
      </c>
      <c r="AE44" s="28">
        <f>_XLL.TSTEPIDXRENTGROWR(AE$21,AF$21,$F44,$G44,$H44,$K44:$K47,$J44:$J47,GrowthDates,GrowthRates,IdxGrowDates,IdxGrowRates,$M44:$M47,$F44,$F44,$I44,ReletVoid,ReletRF,ReletTerm,ReviewMonths,DayCount,Periods,ProjMode)*$C44/Units</f>
        <v>397.80473836147866</v>
      </c>
      <c r="AF44" s="28">
        <f>_XLL.TSTEPIDXRENTGROWR(AF$21,AG$21,$F44,$G44,$H44,$K44:$K47,$J44:$J47,GrowthDates,GrowthRates,IdxGrowDates,IdxGrowRates,$M44:$M47,$F44,$F44,$I44,ReletVoid,ReletRF,ReletTerm,ReviewMonths,DayCount,Periods,ProjMode)*$C44/Units</f>
        <v>397.80473836147866</v>
      </c>
      <c r="AG44" s="28">
        <f>_XLL.TSTEPIDXRENTGROWR(AG$21,AH$21,$F44,$G44,$H44,$K44:$K47,$J44:$J47,GrowthDates,GrowthRates,IdxGrowDates,IdxGrowRates,$M44:$M47,$F44,$F44,$I44,ReletVoid,ReletRF,ReletTerm,ReviewMonths,DayCount,Periods,ProjMode)*$C44/Units</f>
        <v>397.80473836147866</v>
      </c>
      <c r="AH44" s="28">
        <f>_XLL.TSTEPIDXRENTGROWR(AH$21,AI$21,$F44,$G44,$H44,$K44:$K47,$J44:$J47,GrowthDates,GrowthRates,IdxGrowDates,IdxGrowRates,$M44:$M47,$F44,$F44,$I44,ReletVoid,ReletRF,ReletTerm,ReviewMonths,DayCount,Periods,ProjMode)*$C44/Units</f>
        <v>397.80473836147866</v>
      </c>
      <c r="AI44" s="28">
        <f>_XLL.TSTEPIDXRENTGROWR(AI$21,AJ$21,$F44,$G44,$H44,$K44:$K47,$J44:$J47,GrowthDates,GrowthRates,IdxGrowDates,IdxGrowRates,$M44:$M47,$F44,$F44,$I44,ReletVoid,ReletRF,ReletTerm,ReviewMonths,DayCount,Periods,ProjMode)*$C44/Units</f>
        <v>397.80473836147866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3:51" ht="10.5">
      <c r="C45" s="13"/>
      <c r="D45" s="13"/>
      <c r="E45" s="13"/>
      <c r="F45" s="13"/>
      <c r="G45" s="13"/>
      <c r="H45" s="13"/>
      <c r="I45" s="30" t="str">
        <f>IF(I44&lt;0,"Upwards Only","Upwards/Downwards")</f>
        <v>Upwards Only</v>
      </c>
      <c r="J45" s="20">
        <v>19</v>
      </c>
      <c r="K45" s="12">
        <f>_XLL.DPY(K44,1)</f>
        <v>39076</v>
      </c>
      <c r="L45" s="13"/>
      <c r="M45" s="9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3:51" ht="10.5">
      <c r="C46" s="13"/>
      <c r="D46" s="13"/>
      <c r="E46" s="13"/>
      <c r="F46" s="13"/>
      <c r="G46" s="13"/>
      <c r="H46" s="13"/>
      <c r="I46" s="13"/>
      <c r="J46" s="20">
        <v>20</v>
      </c>
      <c r="K46" s="12">
        <f>_XLL.DPY(K45,1)</f>
        <v>39441</v>
      </c>
      <c r="L46" s="13"/>
      <c r="M46" s="9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3:51" ht="10.5">
      <c r="C47" s="13"/>
      <c r="D47" s="13"/>
      <c r="E47" s="13"/>
      <c r="F47" s="13"/>
      <c r="G47" s="13"/>
      <c r="H47" s="13"/>
      <c r="I47" s="13"/>
      <c r="J47" s="20"/>
      <c r="K47" s="12"/>
      <c r="L47" s="13"/>
      <c r="M47" s="9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2:51" ht="10.5">
      <c r="L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3:51" ht="10.5">
      <c r="C49" s="17" t="s">
        <v>52</v>
      </c>
      <c r="D49" s="17"/>
      <c r="E49" s="17"/>
      <c r="F49" s="13"/>
      <c r="G49" s="13"/>
      <c r="H49" s="13"/>
      <c r="I49" s="13"/>
      <c r="J49" s="13"/>
      <c r="K49" s="13"/>
      <c r="L49" s="13"/>
      <c r="M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3:51" ht="10.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3:51" ht="10.5">
      <c r="C51" s="17" t="s">
        <v>26</v>
      </c>
      <c r="D51" s="36" t="s">
        <v>48</v>
      </c>
      <c r="E51" s="17"/>
      <c r="F51" s="13"/>
      <c r="G51" s="13"/>
      <c r="H51" s="13"/>
      <c r="I51" s="13"/>
      <c r="J51" s="13"/>
      <c r="K51" s="13"/>
      <c r="L51" s="13"/>
      <c r="M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0.5">
      <c r="A52" s="1">
        <v>3</v>
      </c>
      <c r="C52" s="23">
        <v>75000</v>
      </c>
      <c r="D52" s="12">
        <v>38346</v>
      </c>
      <c r="E52" s="9">
        <v>6</v>
      </c>
      <c r="F52" s="29">
        <f>_XLL.DPM(D52,E52,DayCount,Periods)</f>
        <v>38527</v>
      </c>
      <c r="G52" s="12">
        <f>_XLL.DPY(F52,10)</f>
        <v>42179</v>
      </c>
      <c r="H52" s="20">
        <v>20</v>
      </c>
      <c r="I52" s="14">
        <v>-1E-11</v>
      </c>
      <c r="J52" s="20">
        <v>18</v>
      </c>
      <c r="K52" s="12">
        <f>_XLL.DPY(D52,5)</f>
        <v>40172</v>
      </c>
      <c r="L52" s="13"/>
      <c r="M52" s="9">
        <v>12</v>
      </c>
      <c r="O52" s="28">
        <f>_XLL.TSTEPIDXRENTGROWR(O$21,P$21,$F52,$G52,$H52,$K52:$K55,$J52:$J55,GrowthDates,GrowthRates,IdxGrowDates,IdxGrowRates,$M52:$M55,$F52,$F52,$I52,ReletVoid,ReletRF,ReletTerm,ReviewMonths,DayCount,Periods,ProjMode)*$C52/Units</f>
        <v>0</v>
      </c>
      <c r="P52" s="28">
        <f>_XLL.TSTEPIDXRENTGROWR(P$21,Q$21,$F52,$G52,$H52,$K52:$K55,$J52:$J55,GrowthDates,GrowthRates,IdxGrowDates,IdxGrowRates,$M52:$M55,$F52,$F52,$I52,ReletVoid,ReletRF,ReletTerm,ReviewMonths,DayCount,Periods,ProjMode)*$C52/Units</f>
        <v>337.5</v>
      </c>
      <c r="Q52" s="28">
        <f>_XLL.TSTEPIDXRENTGROWR(Q$21,R$21,$F52,$G52,$H52,$K52:$K55,$J52:$J55,GrowthDates,GrowthRates,IdxGrowDates,IdxGrowRates,$M52:$M55,$F52,$F52,$I52,ReletVoid,ReletRF,ReletTerm,ReviewMonths,DayCount,Periods,ProjMode)*$C52/Units</f>
        <v>337.5</v>
      </c>
      <c r="R52" s="28">
        <f>_XLL.TSTEPIDXRENTGROWR(R$21,S$21,$F52,$G52,$H52,$K52:$K55,$J52:$J55,GrowthDates,GrowthRates,IdxGrowDates,IdxGrowRates,$M52:$M55,$F52,$F52,$I52,ReletVoid,ReletRF,ReletTerm,ReviewMonths,DayCount,Periods,ProjMode)*$C52/Units</f>
        <v>337.5</v>
      </c>
      <c r="S52" s="28">
        <f>_XLL.TSTEPIDXRENTGROWR(S$21,T$21,$F52,$G52,$H52,$K52:$K55,$J52:$J55,GrowthDates,GrowthRates,IdxGrowDates,IdxGrowRates,$M52:$M55,$F52,$F52,$I52,ReletVoid,ReletRF,ReletTerm,ReviewMonths,DayCount,Periods,ProjMode)*$C52/Units</f>
        <v>337.5</v>
      </c>
      <c r="T52" s="28">
        <f>_XLL.TSTEPIDXRENTGROWR(T$21,U$21,$F52,$G52,$H52,$K52:$K55,$J52:$J55,GrowthDates,GrowthRates,IdxGrowDates,IdxGrowRates,$M52:$M55,$F52,$F52,$I52,ReletVoid,ReletRF,ReletTerm,ReviewMonths,DayCount,Periods,ProjMode)*$C52/Units</f>
        <v>344.25</v>
      </c>
      <c r="U52" s="28">
        <f>_XLL.TSTEPIDXRENTGROWR(U$21,V$21,$F52,$G52,$H52,$K52:$K55,$J52:$J55,GrowthDates,GrowthRates,IdxGrowDates,IdxGrowRates,$M52:$M55,$F52,$F52,$I52,ReletVoid,ReletRF,ReletTerm,ReviewMonths,DayCount,Periods,ProjMode)*$C52/Units</f>
        <v>344.25</v>
      </c>
      <c r="V52" s="28">
        <f>_XLL.TSTEPIDXRENTGROWR(V$21,W$21,$F52,$G52,$H52,$K52:$K55,$J52:$J55,GrowthDates,GrowthRates,IdxGrowDates,IdxGrowRates,$M52:$M55,$F52,$F52,$I52,ReletVoid,ReletRF,ReletTerm,ReviewMonths,DayCount,Periods,ProjMode)*$C52/Units</f>
        <v>344.2500000000002</v>
      </c>
      <c r="W52" s="28">
        <f>_XLL.TSTEPIDXRENTGROWR(W$21,X$21,$F52,$G52,$H52,$K52:$K55,$J52:$J55,GrowthDates,GrowthRates,IdxGrowDates,IdxGrowRates,$M52:$M55,$F52,$F52,$I52,ReletVoid,ReletRF,ReletTerm,ReviewMonths,DayCount,Periods,ProjMode)*$C52/Units</f>
        <v>344.24999999999704</v>
      </c>
      <c r="X52" s="28">
        <f>_XLL.TSTEPIDXRENTGROWR(X$21,Y$21,$F52,$G52,$H52,$K52:$K55,$J52:$J55,GrowthDates,GrowthRates,IdxGrowDates,IdxGrowRates,$M52:$M55,$F52,$F52,$I52,ReletVoid,ReletRF,ReletTerm,ReviewMonths,DayCount,Periods,ProjMode)*$C52/Units</f>
        <v>351.13499999999965</v>
      </c>
      <c r="Y52" s="28">
        <f>_XLL.TSTEPIDXRENTGROWR(Y$21,Z$21,$F52,$G52,$H52,$K52:$K55,$J52:$J55,GrowthDates,GrowthRates,IdxGrowDates,IdxGrowRates,$M52:$M55,$F52,$F52,$I52,ReletVoid,ReletRF,ReletTerm,ReviewMonths,DayCount,Periods,ProjMode)*$C52/Units</f>
        <v>351.13499999999965</v>
      </c>
      <c r="Z52" s="28">
        <f>_XLL.TSTEPIDXRENTGROWR(Z$21,AA$21,$F52,$G52,$H52,$K52:$K55,$J52:$J55,GrowthDates,GrowthRates,IdxGrowDates,IdxGrowRates,$M52:$M55,$F52,$F52,$I52,ReletVoid,ReletRF,ReletTerm,ReviewMonths,DayCount,Periods,ProjMode)*$C52/Units</f>
        <v>351.13500000000016</v>
      </c>
      <c r="AA52" s="28">
        <f>_XLL.TSTEPIDXRENTGROWR(AA$21,AB$21,$F52,$G52,$H52,$K52:$K55,$J52:$J55,GrowthDates,GrowthRates,IdxGrowDates,IdxGrowRates,$M52:$M55,$F52,$F52,$I52,ReletVoid,ReletRF,ReletTerm,ReviewMonths,DayCount,Periods,ProjMode)*$C52/Units</f>
        <v>351.1350000000103</v>
      </c>
      <c r="AB52" s="28">
        <f>_XLL.TSTEPIDXRENTGROWR(AB$21,AC$21,$F52,$G52,$H52,$K52:$K55,$J52:$J55,GrowthDates,GrowthRates,IdxGrowDates,IdxGrowRates,$M52:$M55,$F52,$F52,$I52,ReletVoid,ReletRF,ReletTerm,ReviewMonths,DayCount,Periods,ProjMode)*$C52/Units</f>
        <v>358.1576999999994</v>
      </c>
      <c r="AC52" s="28">
        <f>_XLL.TSTEPIDXRENTGROWR(AC$21,AD$21,$F52,$G52,$H52,$K52:$K55,$J52:$J55,GrowthDates,GrowthRates,IdxGrowDates,IdxGrowRates,$M52:$M55,$F52,$F52,$I52,ReletVoid,ReletRF,ReletTerm,ReviewMonths,DayCount,Periods,ProjMode)*$C52/Units</f>
        <v>358.1577</v>
      </c>
      <c r="AD52" s="28">
        <f>_XLL.TSTEPIDXRENTGROWR(AD$21,AE$21,$F52,$G52,$H52,$K52:$K55,$J52:$J55,GrowthDates,GrowthRates,IdxGrowDates,IdxGrowRates,$M52:$M55,$F52,$F52,$I52,ReletVoid,ReletRF,ReletTerm,ReviewMonths,DayCount,Periods,ProjMode)*$C52/Units</f>
        <v>358.157700000001</v>
      </c>
      <c r="AE52" s="28">
        <f>_XLL.TSTEPIDXRENTGROWR(AE$21,AF$21,$F52,$G52,$H52,$K52:$K55,$J52:$J55,GrowthDates,GrowthRates,IdxGrowDates,IdxGrowRates,$M52:$M55,$F52,$F52,$I52,ReletVoid,ReletRF,ReletTerm,ReviewMonths,DayCount,Periods,ProjMode)*$C52/Units</f>
        <v>358.15769999998497</v>
      </c>
      <c r="AF52" s="28">
        <f>_XLL.TSTEPIDXRENTGROWR(AF$21,AG$21,$F52,$G52,$H52,$K52:$K55,$J52:$J55,GrowthDates,GrowthRates,IdxGrowDates,IdxGrowRates,$M52:$M55,$F52,$F52,$I52,ReletVoid,ReletRF,ReletTerm,ReviewMonths,DayCount,Periods,ProjMode)*$C52/Units</f>
        <v>365.32085399999977</v>
      </c>
      <c r="AG52" s="28">
        <f>_XLL.TSTEPIDXRENTGROWR(AG$21,AH$21,$F52,$G52,$H52,$K52:$K55,$J52:$J55,GrowthDates,GrowthRates,IdxGrowDates,IdxGrowRates,$M52:$M55,$F52,$F52,$I52,ReletVoid,ReletRF,ReletTerm,ReviewMonths,DayCount,Periods,ProjMode)*$C52/Units</f>
        <v>365.32085400000085</v>
      </c>
      <c r="AH52" s="28">
        <f>_XLL.TSTEPIDXRENTGROWR(AH$21,AI$21,$F52,$G52,$H52,$K52:$K55,$J52:$J55,GrowthDates,GrowthRates,IdxGrowDates,IdxGrowRates,$M52:$M55,$F52,$F52,$I52,ReletVoid,ReletRF,ReletTerm,ReviewMonths,DayCount,Periods,ProjMode)*$C52/Units</f>
        <v>413.87604979128236</v>
      </c>
      <c r="AI52" s="28">
        <f>_XLL.TSTEPIDXRENTGROWR(AI$21,AJ$21,$F52,$G52,$H52,$K52:$K55,$J52:$J55,GrowthDates,GrowthRates,IdxGrowDates,IdxGrowRates,$M52:$M55,$F52,$F52,$I52,ReletVoid,ReletRF,ReletTerm,ReviewMonths,DayCount,Periods,ProjMode)*$C52/Units</f>
        <v>413.87604979128236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3:51" ht="10.5">
      <c r="C53" s="13"/>
      <c r="D53" s="13"/>
      <c r="E53" s="13"/>
      <c r="F53" s="13"/>
      <c r="G53" s="13"/>
      <c r="H53" s="13"/>
      <c r="I53" s="30" t="str">
        <f>IF(I52&lt;0,"Upwards Only","Upwards/Downwards")</f>
        <v>Upwards Only</v>
      </c>
      <c r="J53" s="20"/>
      <c r="K53" s="12"/>
      <c r="L53" s="13"/>
      <c r="M53" s="9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3:51" ht="10.5">
      <c r="C54" s="13"/>
      <c r="D54" s="13"/>
      <c r="E54" s="13"/>
      <c r="F54" s="13"/>
      <c r="G54" s="13"/>
      <c r="H54" s="13"/>
      <c r="I54" s="13"/>
      <c r="J54" s="20"/>
      <c r="K54" s="12"/>
      <c r="L54" s="13"/>
      <c r="M54" s="9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3:51" ht="10.5">
      <c r="C55" s="13"/>
      <c r="D55" s="13"/>
      <c r="E55" s="13"/>
      <c r="F55" s="13"/>
      <c r="G55" s="13"/>
      <c r="H55" s="13"/>
      <c r="I55" s="13"/>
      <c r="J55" s="20"/>
      <c r="K55" s="12"/>
      <c r="L55" s="13"/>
      <c r="M55" s="9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3:51" ht="10.5">
      <c r="C56" s="17" t="s">
        <v>27</v>
      </c>
      <c r="D56" s="36" t="s">
        <v>50</v>
      </c>
      <c r="E56" s="17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0.5">
      <c r="A57" s="1">
        <v>3</v>
      </c>
      <c r="C57" s="23">
        <v>75000</v>
      </c>
      <c r="D57" s="12">
        <v>38346</v>
      </c>
      <c r="E57" s="9">
        <v>6</v>
      </c>
      <c r="F57" s="29">
        <f>_XLL.DPM(D57,E57,DayCount,Periods)</f>
        <v>38527</v>
      </c>
      <c r="G57" s="12">
        <f>_XLL.DPY(F57,10)</f>
        <v>42179</v>
      </c>
      <c r="H57" s="20">
        <v>20</v>
      </c>
      <c r="I57" s="14">
        <v>-1E-11</v>
      </c>
      <c r="J57" s="20">
        <v>18</v>
      </c>
      <c r="K57" s="12">
        <f>_XLL.DPY(D57,1)</f>
        <v>38711</v>
      </c>
      <c r="L57" s="13"/>
      <c r="M57" s="9"/>
      <c r="O57" s="28">
        <f>_XLL.TSTEPIDXRENTGROWR(O$21,P$21,$F57,$G57,$H57,$K57:$K60,$J57:$J60,GrowthDates,GrowthRates,IdxGrowDates,IdxGrowRates,$M57:$M60,$F57,$F57,$I57,ReletVoid,ReletRF,ReletTerm,ReviewMonths,DayCount,Periods,ProjMode)*$C57/Units</f>
        <v>0</v>
      </c>
      <c r="P57" s="28">
        <f>_XLL.TSTEPIDXRENTGROWR(P$21,Q$21,$F57,$G57,$H57,$K57:$K60,$J57:$J60,GrowthDates,GrowthRates,IdxGrowDates,IdxGrowRates,$M57:$M60,$F57,$F57,$I57,ReletVoid,ReletRF,ReletTerm,ReviewMonths,DayCount,Periods,ProjMode)*$C57/Units</f>
        <v>337.5</v>
      </c>
      <c r="Q57" s="28">
        <f>_XLL.TSTEPIDXRENTGROWR(Q$21,R$21,$F57,$G57,$H57,$K57:$K60,$J57:$J60,GrowthDates,GrowthRates,IdxGrowDates,IdxGrowRates,$M57:$M60,$F57,$F57,$I57,ReletVoid,ReletRF,ReletTerm,ReviewMonths,DayCount,Periods,ProjMode)*$C57/Units</f>
        <v>337.5</v>
      </c>
      <c r="R57" s="28">
        <f>_XLL.TSTEPIDXRENTGROWR(R$21,S$21,$F57,$G57,$H57,$K57:$K60,$J57:$J60,GrowthDates,GrowthRates,IdxGrowDates,IdxGrowRates,$M57:$M60,$F57,$F57,$I57,ReletVoid,ReletRF,ReletTerm,ReviewMonths,DayCount,Periods,ProjMode)*$C57/Units</f>
        <v>356.25</v>
      </c>
      <c r="S57" s="28">
        <f>_XLL.TSTEPIDXRENTGROWR(S$21,T$21,$F57,$G57,$H57,$K57:$K60,$J57:$J60,GrowthDates,GrowthRates,IdxGrowDates,IdxGrowRates,$M57:$M60,$F57,$F57,$I57,ReletVoid,ReletRF,ReletTerm,ReviewMonths,DayCount,Periods,ProjMode)*$C57/Units</f>
        <v>356.25</v>
      </c>
      <c r="T57" s="28">
        <f>_XLL.TSTEPIDXRENTGROWR(T$21,U$21,$F57,$G57,$H57,$K57:$K60,$J57:$J60,GrowthDates,GrowthRates,IdxGrowDates,IdxGrowRates,$M57:$M60,$F57,$F57,$I57,ReletVoid,ReletRF,ReletTerm,ReviewMonths,DayCount,Periods,ProjMode)*$C57/Units</f>
        <v>356.25</v>
      </c>
      <c r="U57" s="28">
        <f>_XLL.TSTEPIDXRENTGROWR(U$21,V$21,$F57,$G57,$H57,$K57:$K60,$J57:$J60,GrowthDates,GrowthRates,IdxGrowDates,IdxGrowRates,$M57:$M60,$F57,$F57,$I57,ReletVoid,ReletRF,ReletTerm,ReviewMonths,DayCount,Periods,ProjMode)*$C57/Units</f>
        <v>356.25</v>
      </c>
      <c r="V57" s="28">
        <f>_XLL.TSTEPIDXRENTGROWR(V$21,W$21,$F57,$G57,$H57,$K57:$K60,$J57:$J60,GrowthDates,GrowthRates,IdxGrowDates,IdxGrowRates,$M57:$M60,$F57,$F57,$I57,ReletVoid,ReletRF,ReletTerm,ReviewMonths,DayCount,Periods,ProjMode)*$C57/Units</f>
        <v>390.00464545243</v>
      </c>
      <c r="W57" s="28">
        <f>_XLL.TSTEPIDXRENTGROWR(W$21,X$21,$F57,$G57,$H57,$K57:$K60,$J57:$J60,GrowthDates,GrowthRates,IdxGrowDates,IdxGrowRates,$M57:$M60,$F57,$F57,$I57,ReletVoid,ReletRF,ReletTerm,ReviewMonths,DayCount,Periods,ProjMode)*$C57/Units</f>
        <v>390.00464545243</v>
      </c>
      <c r="X57" s="28">
        <f>_XLL.TSTEPIDXRENTGROWR(X$21,Y$21,$F57,$G57,$H57,$K57:$K60,$J57:$J60,GrowthDates,GrowthRates,IdxGrowDates,IdxGrowRates,$M57:$M60,$F57,$F57,$I57,ReletVoid,ReletRF,ReletTerm,ReviewMonths,DayCount,Periods,ProjMode)*$C57/Units</f>
        <v>390.00464545243</v>
      </c>
      <c r="Y57" s="28">
        <f>_XLL.TSTEPIDXRENTGROWR(Y$21,Z$21,$F57,$G57,$H57,$K57:$K60,$J57:$J60,GrowthDates,GrowthRates,IdxGrowDates,IdxGrowRates,$M57:$M60,$F57,$F57,$I57,ReletVoid,ReletRF,ReletTerm,ReviewMonths,DayCount,Periods,ProjMode)*$C57/Units</f>
        <v>390.00464545243</v>
      </c>
      <c r="Z57" s="28">
        <f>_XLL.TSTEPIDXRENTGROWR(Z$21,AA$21,$F57,$G57,$H57,$K57:$K60,$J57:$J60,GrowthDates,GrowthRates,IdxGrowDates,IdxGrowRates,$M57:$M60,$F57,$F57,$I57,ReletVoid,ReletRF,ReletTerm,ReviewMonths,DayCount,Periods,ProjMode)*$C57/Units</f>
        <v>390.00464545243</v>
      </c>
      <c r="AA57" s="28">
        <f>_XLL.TSTEPIDXRENTGROWR(AA$21,AB$21,$F57,$G57,$H57,$K57:$K60,$J57:$J60,GrowthDates,GrowthRates,IdxGrowDates,IdxGrowRates,$M57:$M60,$F57,$F57,$I57,ReletVoid,ReletRF,ReletTerm,ReviewMonths,DayCount,Periods,ProjMode)*$C57/Units</f>
        <v>390.00464545243</v>
      </c>
      <c r="AB57" s="28">
        <f>_XLL.TSTEPIDXRENTGROWR(AB$21,AC$21,$F57,$G57,$H57,$K57:$K60,$J57:$J60,GrowthDates,GrowthRates,IdxGrowDates,IdxGrowRates,$M57:$M60,$F57,$F57,$I57,ReletVoid,ReletRF,ReletTerm,ReviewMonths,DayCount,Periods,ProjMode)*$C57/Units</f>
        <v>390.00464545243</v>
      </c>
      <c r="AC57" s="28">
        <f>_XLL.TSTEPIDXRENTGROWR(AC$21,AD$21,$F57,$G57,$H57,$K57:$K60,$J57:$J60,GrowthDates,GrowthRates,IdxGrowDates,IdxGrowRates,$M57:$M60,$F57,$F57,$I57,ReletVoid,ReletRF,ReletTerm,ReviewMonths,DayCount,Periods,ProjMode)*$C57/Units</f>
        <v>390.00464545243</v>
      </c>
      <c r="AD57" s="28">
        <f>_XLL.TSTEPIDXRENTGROWR(AD$21,AE$21,$F57,$G57,$H57,$K57:$K60,$J57:$J60,GrowthDates,GrowthRates,IdxGrowDates,IdxGrowRates,$M57:$M60,$F57,$F57,$I57,ReletVoid,ReletRF,ReletTerm,ReviewMonths,DayCount,Periods,ProjMode)*$C57/Units</f>
        <v>405.76083312870816</v>
      </c>
      <c r="AE57" s="28">
        <f>_XLL.TSTEPIDXRENTGROWR(AE$21,AF$21,$F57,$G57,$H57,$K57:$K60,$J57:$J60,GrowthDates,GrowthRates,IdxGrowDates,IdxGrowRates,$M57:$M60,$F57,$F57,$I57,ReletVoid,ReletRF,ReletTerm,ReviewMonths,DayCount,Periods,ProjMode)*$C57/Units</f>
        <v>405.76083312870816</v>
      </c>
      <c r="AF57" s="28">
        <f>_XLL.TSTEPIDXRENTGROWR(AF$21,AG$21,$F57,$G57,$H57,$K57:$K60,$J57:$J60,GrowthDates,GrowthRates,IdxGrowDates,IdxGrowRates,$M57:$M60,$F57,$F57,$I57,ReletVoid,ReletRF,ReletTerm,ReviewMonths,DayCount,Periods,ProjMode)*$C57/Units</f>
        <v>405.76083312870816</v>
      </c>
      <c r="AG57" s="28">
        <f>_XLL.TSTEPIDXRENTGROWR(AG$21,AH$21,$F57,$G57,$H57,$K57:$K60,$J57:$J60,GrowthDates,GrowthRates,IdxGrowDates,IdxGrowRates,$M57:$M60,$F57,$F57,$I57,ReletVoid,ReletRF,ReletTerm,ReviewMonths,DayCount,Periods,ProjMode)*$C57/Units</f>
        <v>405.76083312870816</v>
      </c>
      <c r="AH57" s="28">
        <f>_XLL.TSTEPIDXRENTGROWR(AH$21,AI$21,$F57,$G57,$H57,$K57:$K60,$J57:$J60,GrowthDates,GrowthRates,IdxGrowDates,IdxGrowRates,$M57:$M60,$F57,$F57,$I57,ReletVoid,ReletRF,ReletTerm,ReviewMonths,DayCount,Periods,ProjMode)*$C57/Units</f>
        <v>413.87604979128304</v>
      </c>
      <c r="AI57" s="28">
        <f>_XLL.TSTEPIDXRENTGROWR(AI$21,AJ$21,$F57,$G57,$H57,$K57:$K60,$J57:$J60,GrowthDates,GrowthRates,IdxGrowDates,IdxGrowRates,$M57:$M60,$F57,$F57,$I57,ReletVoid,ReletRF,ReletTerm,ReviewMonths,DayCount,Periods,ProjMode)*$C57/Units</f>
        <v>413.87604979128196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3:51" ht="10.5">
      <c r="C58" s="13"/>
      <c r="D58" s="13"/>
      <c r="E58" s="13"/>
      <c r="F58" s="13"/>
      <c r="G58" s="13"/>
      <c r="H58" s="13"/>
      <c r="I58" s="30" t="str">
        <f>IF(I57&lt;0,"Upwards Only","Upwards/Downwards")</f>
        <v>Upwards Only</v>
      </c>
      <c r="J58" s="20">
        <v>19</v>
      </c>
      <c r="K58" s="12">
        <f>_XLL.DPY(K57,1)</f>
        <v>39076</v>
      </c>
      <c r="L58" s="13"/>
      <c r="M58" s="9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3:51" ht="10.5">
      <c r="C59" s="13"/>
      <c r="D59" s="13"/>
      <c r="E59" s="13"/>
      <c r="F59" s="13"/>
      <c r="G59" s="13"/>
      <c r="H59" s="13"/>
      <c r="I59" s="13" t="s">
        <v>14</v>
      </c>
      <c r="J59" s="20"/>
      <c r="K59" s="12">
        <f>_XLL.DPY(K58,2)</f>
        <v>39807</v>
      </c>
      <c r="L59" s="13"/>
      <c r="M59" s="9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3:51" ht="10.5">
      <c r="C60" s="13"/>
      <c r="D60" s="13"/>
      <c r="E60" s="13"/>
      <c r="F60" s="13"/>
      <c r="G60" s="13"/>
      <c r="H60" s="13"/>
      <c r="I60" s="13"/>
      <c r="J60" s="20"/>
      <c r="K60" s="12">
        <f>G57</f>
        <v>42179</v>
      </c>
      <c r="L60" s="13"/>
      <c r="M60" s="9">
        <v>12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2:51" ht="10.5">
      <c r="L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2:51" ht="10.5">
      <c r="L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2:51" ht="10.5">
      <c r="L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2:51" ht="10.5">
      <c r="L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3:51" ht="10.5">
      <c r="C65" s="2" t="s">
        <v>51</v>
      </c>
      <c r="L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2:51" ht="10.5">
      <c r="L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3:51" ht="10.5">
      <c r="C67" s="23">
        <v>75000</v>
      </c>
      <c r="D67" s="12">
        <v>38346</v>
      </c>
      <c r="E67" s="9">
        <v>6</v>
      </c>
      <c r="F67" s="29">
        <f>_XLL.DPM(D67,E67,DayCount,Periods)</f>
        <v>38527</v>
      </c>
      <c r="G67" s="12">
        <f>_XLL.DPY(F67,10)</f>
        <v>42179</v>
      </c>
      <c r="H67" s="20">
        <v>20</v>
      </c>
      <c r="I67" s="14">
        <v>-1E-11</v>
      </c>
      <c r="J67" s="20">
        <v>18</v>
      </c>
      <c r="K67" s="12">
        <f>_XLL.DPY(D67,1)</f>
        <v>38711</v>
      </c>
      <c r="L67" s="13"/>
      <c r="O67" s="28">
        <f>_XLL.TSTEPRENTGROWR(O$21,P$21,$F67,$G67,$H67,$K67:$K70,$J67:$J70,GrowthDates,GrowthRates,ReviewMonths,$I67,ReletVoid,ReletRF,ReletTerm,DayCount,Periods,ProjMode)*$C67/Units</f>
        <v>0</v>
      </c>
      <c r="P67" s="28">
        <f>_XLL.TSTEPRENTGROWR(P$21,Q$21,$F67,$G67,$H67,$K67:$K70,$J67:$J70,GrowthDates,GrowthRates,ReviewMonths,$I67,ReletVoid,ReletRF,ReletTerm,DayCount,Periods,ProjMode)*$C67/Units</f>
        <v>337.5</v>
      </c>
      <c r="Q67" s="28">
        <f>_XLL.TSTEPRENTGROWR(Q$21,R$21,$F67,$G67,$H67,$K67:$K70,$J67:$J70,GrowthDates,GrowthRates,ReviewMonths,$I67,ReletVoid,ReletRF,ReletTerm,DayCount,Periods,ProjMode)*$C67/Units</f>
        <v>337.5</v>
      </c>
      <c r="R67" s="28">
        <f>_XLL.TSTEPRENTGROWR(R$21,S$21,$F67,$G67,$H67,$K67:$K70,$J67:$J70,GrowthDates,GrowthRates,ReviewMonths,$I67,ReletVoid,ReletRF,ReletTerm,DayCount,Periods,ProjMode)*$C67/Units</f>
        <v>356.25</v>
      </c>
      <c r="S67" s="28">
        <f>_XLL.TSTEPRENTGROWR(S$21,T$21,$F67,$G67,$H67,$K67:$K70,$J67:$J70,GrowthDates,GrowthRates,ReviewMonths,$I67,ReletVoid,ReletRF,ReletTerm,DayCount,Periods,ProjMode)*$C67/Units</f>
        <v>356.25</v>
      </c>
      <c r="T67" s="28">
        <f>_XLL.TSTEPRENTGROWR(T$21,U$21,$F67,$G67,$H67,$K67:$K70,$J67:$J70,GrowthDates,GrowthRates,ReviewMonths,$I67,ReletVoid,ReletRF,ReletTerm,DayCount,Periods,ProjMode)*$C67/Units</f>
        <v>356.25</v>
      </c>
      <c r="U67" s="28">
        <f>_XLL.TSTEPRENTGROWR(U$21,V$21,$F67,$G67,$H67,$K67:$K70,$J67:$J70,GrowthDates,GrowthRates,ReviewMonths,$I67,ReletVoid,ReletRF,ReletTerm,DayCount,Periods,ProjMode)*$C67/Units</f>
        <v>356.25</v>
      </c>
      <c r="V67" s="28">
        <f>_XLL.TSTEPRENTGROWR(V$21,W$21,$F67,$G67,$H67,$K67:$K70,$J67:$J70,GrowthDates,GrowthRates,ReviewMonths,$I67,ReletVoid,ReletRF,ReletTerm,DayCount,Periods,ProjMode)*$C67/Units</f>
        <v>390.00464545243</v>
      </c>
      <c r="W67" s="28">
        <f>_XLL.TSTEPRENTGROWR(W$21,X$21,$F67,$G67,$H67,$K67:$K70,$J67:$J70,GrowthDates,GrowthRates,ReviewMonths,$I67,ReletVoid,ReletRF,ReletTerm,DayCount,Periods,ProjMode)*$C67/Units</f>
        <v>390.00464545243</v>
      </c>
      <c r="X67" s="28">
        <f>_XLL.TSTEPRENTGROWR(X$21,Y$21,$F67,$G67,$H67,$K67:$K70,$J67:$J70,GrowthDates,GrowthRates,ReviewMonths,$I67,ReletVoid,ReletRF,ReletTerm,DayCount,Periods,ProjMode)*$C67/Units</f>
        <v>390.00464545243</v>
      </c>
      <c r="Y67" s="28">
        <f>_XLL.TSTEPRENTGROWR(Y$21,Z$21,$F67,$G67,$H67,$K67:$K70,$J67:$J70,GrowthDates,GrowthRates,ReviewMonths,$I67,ReletVoid,ReletRF,ReletTerm,DayCount,Periods,ProjMode)*$C67/Units</f>
        <v>390.00464545243</v>
      </c>
      <c r="Z67" s="28">
        <f>_XLL.TSTEPRENTGROWR(Z$21,AA$21,$F67,$G67,$H67,$K67:$K70,$J67:$J70,GrowthDates,GrowthRates,ReviewMonths,$I67,ReletVoid,ReletRF,ReletTerm,DayCount,Periods,ProjMode)*$C67/Units</f>
        <v>390.00464545243</v>
      </c>
      <c r="AA67" s="28">
        <f>_XLL.TSTEPRENTGROWR(AA$21,AB$21,$F67,$G67,$H67,$K67:$K70,$J67:$J70,GrowthDates,GrowthRates,ReviewMonths,$I67,ReletVoid,ReletRF,ReletTerm,DayCount,Periods,ProjMode)*$C67/Units</f>
        <v>390.00464545243</v>
      </c>
      <c r="AB67" s="28">
        <f>_XLL.TSTEPRENTGROWR(AB$21,AC$21,$F67,$G67,$H67,$K67:$K70,$J67:$J70,GrowthDates,GrowthRates,ReviewMonths,$I67,ReletVoid,ReletRF,ReletTerm,DayCount,Periods,ProjMode)*$C67/Units</f>
        <v>390.00464545243</v>
      </c>
      <c r="AC67" s="28">
        <f>_XLL.TSTEPRENTGROWR(AC$21,AD$21,$F67,$G67,$H67,$K67:$K70,$J67:$J70,GrowthDates,GrowthRates,ReviewMonths,$I67,ReletVoid,ReletRF,ReletTerm,DayCount,Periods,ProjMode)*$C67/Units</f>
        <v>390.00464545243</v>
      </c>
      <c r="AD67" s="28">
        <f>_XLL.TSTEPRENTGROWR(AD$21,AE$21,$F67,$G67,$H67,$K67:$K70,$J67:$J70,GrowthDates,GrowthRates,ReviewMonths,$I67,ReletVoid,ReletRF,ReletTerm,DayCount,Periods,ProjMode)*$C67/Units</f>
        <v>405.76083312870816</v>
      </c>
      <c r="AE67" s="28">
        <f>_XLL.TSTEPRENTGROWR(AE$21,AF$21,$F67,$G67,$H67,$K67:$K70,$J67:$J70,GrowthDates,GrowthRates,ReviewMonths,$I67,ReletVoid,ReletRF,ReletTerm,DayCount,Periods,ProjMode)*$C67/Units</f>
        <v>405.76083312870816</v>
      </c>
      <c r="AF67" s="28">
        <f>_XLL.TSTEPRENTGROWR(AF$21,AG$21,$F67,$G67,$H67,$K67:$K70,$J67:$J70,GrowthDates,GrowthRates,ReviewMonths,$I67,ReletVoid,ReletRF,ReletTerm,DayCount,Periods,ProjMode)*$C67/Units</f>
        <v>405.76083312870816</v>
      </c>
      <c r="AG67" s="28">
        <f>_XLL.TSTEPRENTGROWR(AG$21,AH$21,$F67,$G67,$H67,$K67:$K70,$J67:$J70,GrowthDates,GrowthRates,ReviewMonths,$I67,ReletVoid,ReletRF,ReletTerm,DayCount,Periods,ProjMode)*$C67/Units</f>
        <v>405.76083312870816</v>
      </c>
      <c r="AH67" s="28">
        <f>_XLL.TSTEPRENTGROWR(AH$21,AI$21,$F67,$G67,$H67,$K67:$K70,$J67:$J70,GrowthDates,GrowthRates,ReviewMonths,$I67,ReletVoid,ReletRF,ReletTerm,DayCount,Periods,ProjMode)*$C67/Units</f>
        <v>405.76083312870816</v>
      </c>
      <c r="AI67" s="28">
        <f>_XLL.TSTEPRENTGROWR(AI$21,AJ$21,$F67,$G67,$H67,$K67:$K70,$J67:$J70,GrowthDates,GrowthRates,ReviewMonths,$I67,ReletVoid,ReletRF,ReletTerm,DayCount,Periods,ProjMode)*$C67/Units</f>
        <v>405.76083312870816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3:51" ht="10.5">
      <c r="C68" s="13"/>
      <c r="D68" s="13"/>
      <c r="E68" s="13"/>
      <c r="F68" s="13"/>
      <c r="G68" s="13"/>
      <c r="H68" s="13"/>
      <c r="I68" s="30" t="str">
        <f>IF(I67&lt;0,"Upwards Only","Upwards/Downwards")</f>
        <v>Upwards Only</v>
      </c>
      <c r="J68" s="20">
        <v>19</v>
      </c>
      <c r="K68" s="12">
        <f>_XLL.DPY(K67,1)</f>
        <v>39076</v>
      </c>
      <c r="L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3:51" ht="10.5">
      <c r="C69" s="13"/>
      <c r="D69" s="13"/>
      <c r="E69" s="13"/>
      <c r="F69" s="13"/>
      <c r="G69" s="13"/>
      <c r="H69" s="13"/>
      <c r="I69" s="13" t="s">
        <v>14</v>
      </c>
      <c r="J69" s="20"/>
      <c r="K69" s="12">
        <f>_XLL.DPY(K68,2)</f>
        <v>39807</v>
      </c>
      <c r="L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3:51" ht="10.5">
      <c r="C70" s="13"/>
      <c r="D70" s="13"/>
      <c r="E70" s="13"/>
      <c r="F70" s="13"/>
      <c r="G70" s="13"/>
      <c r="H70" s="13"/>
      <c r="I70" s="13"/>
      <c r="J70" s="20"/>
      <c r="K70" s="12">
        <f>G67</f>
        <v>42179</v>
      </c>
      <c r="L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2:51" ht="10.5">
      <c r="L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2:51" ht="10.5">
      <c r="L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2:51" ht="10.5">
      <c r="L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2:51" ht="10.5">
      <c r="L74" s="13"/>
      <c r="O74" s="13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13"/>
      <c r="AU74" s="13"/>
      <c r="AV74" s="13"/>
      <c r="AW74" s="13"/>
      <c r="AX74" s="13"/>
      <c r="AY74" s="13"/>
    </row>
    <row r="75" spans="12:51" ht="10.5">
      <c r="L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2:51" ht="10.5">
      <c r="L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5:51" ht="10.5"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5:51" ht="10.5"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5:51" ht="10.5"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5:51" ht="10.5"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5:51" ht="10.5"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5:51" ht="10.5"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5:51" ht="10.5"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5:51" ht="10.5"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5:51" ht="10.5"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5:51" ht="10.5"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5:51" ht="10.5"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5:51" ht="10.5"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5:51" ht="10.5"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5:51" ht="10.5"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5:51" ht="10.5"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5:51" ht="10.5"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5:51" ht="10.5"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5:51" ht="10.5"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5:51" ht="10.5"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5:51" ht="10.5"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5:51" ht="10.5"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5:51" ht="10.5"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5:51" ht="10.5"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</sheetData>
  <dataValidations count="2">
    <dataValidation type="list" allowBlank="1" showInputMessage="1" showErrorMessage="1" sqref="D4">
      <formula1>"As Rent Dates,3,6,12"</formula1>
    </dataValidation>
    <dataValidation type="list" allowBlank="1" showInputMessage="1" showErrorMessage="1" sqref="D11">
      <formula1>"0,1"</formula1>
    </dataValidation>
  </dataValidations>
  <printOptions/>
  <pageMargins left="0.75" right="0.75" top="1" bottom="1" header="0.5" footer="0.5"/>
  <pageSetup fitToHeight="99" fitToWidth="1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29"/>
  <sheetViews>
    <sheetView showGridLines="0" workbookViewId="0" topLeftCell="A1">
      <selection activeCell="B43" sqref="B43"/>
    </sheetView>
  </sheetViews>
  <sheetFormatPr defaultColWidth="9.140625" defaultRowHeight="15"/>
  <cols>
    <col min="1" max="1" width="9.140625" style="1" customWidth="1"/>
    <col min="2" max="3" width="9.140625" style="2" customWidth="1"/>
    <col min="4" max="4" width="11.57421875" style="2" bestFit="1" customWidth="1"/>
    <col min="5" max="5" width="9.140625" style="2" customWidth="1"/>
    <col min="6" max="6" width="10.421875" style="2" bestFit="1" customWidth="1"/>
    <col min="7" max="16384" width="9.140625" style="2" customWidth="1"/>
  </cols>
  <sheetData>
    <row r="1" spans="3:4" s="1" customFormat="1" ht="10.5">
      <c r="C1" s="1" t="s">
        <v>0</v>
      </c>
      <c r="D1" s="9">
        <v>12</v>
      </c>
    </row>
    <row r="2" s="1" customFormat="1" ht="10.5"/>
    <row r="4" spans="1:3" s="4" customFormat="1" ht="10.5">
      <c r="A4" s="3"/>
      <c r="C4" s="4" t="s">
        <v>36</v>
      </c>
    </row>
    <row r="6" spans="3:6" ht="10.5">
      <c r="C6" s="2" t="s">
        <v>24</v>
      </c>
      <c r="D6" s="22">
        <f>Units</f>
        <v>1000</v>
      </c>
      <c r="F6" s="2" t="s">
        <v>1</v>
      </c>
    </row>
    <row r="7" spans="6:29" ht="10.5">
      <c r="F7" s="16">
        <v>38353</v>
      </c>
      <c r="G7" s="16">
        <f>_XLL.DPM(F7,$D$1)</f>
        <v>38718</v>
      </c>
      <c r="H7" s="16">
        <f>_XLL.DPM(G7,$D$1)</f>
        <v>39083</v>
      </c>
      <c r="I7" s="16">
        <f>_XLL.DPM(H7,$D$1)</f>
        <v>39448</v>
      </c>
      <c r="J7" s="16">
        <f>_XLL.DPM(I7,$D$1)</f>
        <v>39814</v>
      </c>
      <c r="K7" s="16">
        <f>_XLL.DPM(J7,$D$1)</f>
        <v>40179</v>
      </c>
      <c r="L7" s="16">
        <f>_XLL.DPM(K7,$D$1)</f>
        <v>40544</v>
      </c>
      <c r="M7" s="16">
        <f>_XLL.DPM(L7,$D$1)</f>
        <v>40909</v>
      </c>
      <c r="N7" s="16">
        <f>_XLL.DPM(M7,$D$1)</f>
        <v>41275</v>
      </c>
      <c r="O7" s="16">
        <f>_XLL.DPM(N7,$D$1)</f>
        <v>41640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6:29" ht="10.5"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6:29" ht="10.5"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0.5">
      <c r="A10" s="1" t="s">
        <v>35</v>
      </c>
      <c r="C10" s="2" t="s">
        <v>29</v>
      </c>
      <c r="F10" s="21">
        <f ca="1">_XLL.MKPMTS(F$7,$D$1,TIMEBASE,INDIRECT($A10))</f>
        <v>2107.357495541598</v>
      </c>
      <c r="G10" s="21">
        <f ca="1">_XLL.MKPMTS(G$7,$D$1,TIMEBASE,INDIRECT($A10))</f>
        <v>3029.4299821663917</v>
      </c>
      <c r="H10" s="21">
        <f ca="1">_XLL.MKPMTS(H$7,$D$1,TIMEBASE,INDIRECT($A10))</f>
        <v>3029.4299821663917</v>
      </c>
      <c r="I10" s="21">
        <f ca="1">_XLL.MKPMTS(I$7,$D$1,TIMEBASE,INDIRECT($A10))</f>
        <v>3029.4299821663917</v>
      </c>
      <c r="J10" s="21">
        <f ca="1">_XLL.MKPMTS(J$7,$D$1,TIMEBASE,INDIRECT($A10))</f>
        <v>3029.4299821663917</v>
      </c>
      <c r="K10" s="21">
        <f ca="1">_XLL.MKPMTS(K$7,$D$1,TIMEBASE,INDIRECT($A10))</f>
        <v>757.3574955415979</v>
      </c>
      <c r="L10" s="21">
        <f ca="1">_XLL.MKPMTS(L$7,$D$1,TIMEBASE,INDIRECT($A10))</f>
        <v>0</v>
      </c>
      <c r="M10" s="21">
        <f ca="1">_XLL.MKPMTS(M$7,$D$1,TIMEBASE,INDIRECT($A10))</f>
        <v>0</v>
      </c>
      <c r="N10" s="21">
        <f ca="1">_XLL.MKPMTS(N$7,$D$1,TIMEBASE,INDIRECT($A10))</f>
        <v>0</v>
      </c>
      <c r="O10" s="21">
        <f ca="1">_XLL.MKPMTS(O$7,$D$1,TIMEBASE,INDIRECT($A10))</f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6:29" ht="10.5"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0.5">
      <c r="A12" s="1" t="s">
        <v>34</v>
      </c>
      <c r="C12" s="2" t="s">
        <v>30</v>
      </c>
      <c r="F12" s="21">
        <f ca="1">_XLL.MKPMTS(F$7,$D$1,TIMEBASE,INDIRECT($A12))</f>
        <v>2043.75</v>
      </c>
      <c r="G12" s="21">
        <f ca="1">_XLL.MKPMTS(G$7,$D$1,TIMEBASE,INDIRECT($A12))</f>
        <v>2793.75</v>
      </c>
      <c r="H12" s="21">
        <f ca="1">_XLL.MKPMTS(H$7,$D$1,TIMEBASE,INDIRECT($A12))</f>
        <v>2872.8047383614785</v>
      </c>
      <c r="I12" s="21">
        <f ca="1">_XLL.MKPMTS(I$7,$D$1,TIMEBASE,INDIRECT($A12))</f>
        <v>2941.218953445915</v>
      </c>
      <c r="J12" s="21">
        <f ca="1">_XLL.MKPMTS(J$7,$D$1,TIMEBASE,INDIRECT($A12))</f>
        <v>3017.5950032371975</v>
      </c>
      <c r="K12" s="21">
        <f ca="1">_XLL.MKPMTS(K$7,$D$1,TIMEBASE,INDIRECT($A12))</f>
        <v>811.680788152761</v>
      </c>
      <c r="L12" s="21">
        <f ca="1">_XLL.MKPMTS(L$7,$D$1,TIMEBASE,INDIRECT($A12))</f>
        <v>0</v>
      </c>
      <c r="M12" s="21">
        <f ca="1">_XLL.MKPMTS(M$7,$D$1,TIMEBASE,INDIRECT($A12))</f>
        <v>0</v>
      </c>
      <c r="N12" s="21">
        <f ca="1">_XLL.MKPMTS(N$7,$D$1,TIMEBASE,INDIRECT($A12))</f>
        <v>0</v>
      </c>
      <c r="O12" s="21">
        <f ca="1">_XLL.MKPMTS(O$7,$D$1,TIMEBASE,INDIRECT($A12))</f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6:29" ht="10.5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0.5">
      <c r="A14" s="1" t="s">
        <v>57</v>
      </c>
      <c r="C14" s="2" t="s">
        <v>30</v>
      </c>
      <c r="F14" s="21">
        <f ca="1">_XLL.MKPMTS(F$7,$D$1,TIMEBASE,INDIRECT($A14))</f>
        <v>2043.75</v>
      </c>
      <c r="G14" s="21">
        <f ca="1">_XLL.MKPMTS(G$7,$D$1,TIMEBASE,INDIRECT($A14))</f>
        <v>2829.00464545243</v>
      </c>
      <c r="H14" s="21">
        <f ca="1">_XLL.MKPMTS(H$7,$D$1,TIMEBASE,INDIRECT($A14))</f>
        <v>2957.673581809717</v>
      </c>
      <c r="I14" s="21">
        <f ca="1">_XLL.MKPMTS(I$7,$D$1,TIMEBASE,INDIRECT($A14))</f>
        <v>3001.3828694860085</v>
      </c>
      <c r="J14" s="21">
        <f ca="1">_XLL.MKPMTS(J$7,$D$1,TIMEBASE,INDIRECT($A14))</f>
        <v>3133.8340069686756</v>
      </c>
      <c r="K14" s="21">
        <f ca="1">_XLL.MKPMTS(K$7,$D$1,TIMEBASE,INDIRECT($A14))</f>
        <v>827.7520995825644</v>
      </c>
      <c r="L14" s="21">
        <f ca="1">_XLL.MKPMTS(L$7,$D$1,TIMEBASE,INDIRECT($A14))</f>
        <v>0</v>
      </c>
      <c r="M14" s="21">
        <f ca="1">_XLL.MKPMTS(M$7,$D$1,TIMEBASE,INDIRECT($A14))</f>
        <v>0</v>
      </c>
      <c r="N14" s="21">
        <f ca="1">_XLL.MKPMTS(N$7,$D$1,TIMEBASE,INDIRECT($A14))</f>
        <v>0</v>
      </c>
      <c r="O14" s="21">
        <f ca="1">_XLL.MKPMTS(O$7,$D$1,TIMEBASE,INDIRECT($A14))</f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6:29" ht="10.5"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6:29" ht="10.5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3:29" ht="10.5">
      <c r="C17" s="2" t="s">
        <v>6</v>
      </c>
      <c r="F17" s="21">
        <f>SUM(F9:F16)</f>
        <v>6194.857495541598</v>
      </c>
      <c r="G17" s="21">
        <f aca="true" t="shared" si="0" ref="G17:O17">SUM(G9:G16)</f>
        <v>8652.184627618823</v>
      </c>
      <c r="H17" s="21">
        <f t="shared" si="0"/>
        <v>8859.908302337586</v>
      </c>
      <c r="I17" s="21">
        <f t="shared" si="0"/>
        <v>8972.031805098315</v>
      </c>
      <c r="J17" s="21">
        <f t="shared" si="0"/>
        <v>9180.858992372265</v>
      </c>
      <c r="K17" s="21">
        <f t="shared" si="0"/>
        <v>2396.7903832769234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6:29" ht="10.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6:29" ht="10.5"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6:29" ht="10.5"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6:29" ht="10.5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6:29" ht="10.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6:29" ht="10.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6:29" ht="10.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6:29" ht="10.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6:29" ht="10.5"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6:29" ht="10.5"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6:29" ht="10.5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6:29" ht="10.5"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cp:lastPrinted>2004-05-01T18:46:58Z</cp:lastPrinted>
  <dcterms:created xsi:type="dcterms:W3CDTF">2004-03-03T21:31:42Z</dcterms:created>
  <dcterms:modified xsi:type="dcterms:W3CDTF">2006-10-26T15:29:36Z</dcterms:modified>
  <cp:category/>
  <cp:version/>
  <cp:contentType/>
  <cp:contentStatus/>
</cp:coreProperties>
</file>